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1355" windowHeight="6600" activeTab="3"/>
  </bookViews>
  <sheets>
    <sheet name="TH-SS.HSSV" sheetId="5" r:id="rId1"/>
    <sheet name="BC.2018-2019" sheetId="4" r:id="rId2"/>
    <sheet name="T.Dung-Giang" sheetId="7" r:id="rId3"/>
    <sheet name="K.Anh-T.Ha" sheetId="8" r:id="rId4"/>
    <sheet name="Thanh-Duong" sheetId="10" r:id="rId5"/>
    <sheet name="Nhung" sheetId="9" r:id="rId6"/>
    <sheet name="Chi" sheetId="11" r:id="rId7"/>
    <sheet name="Thang" sheetId="6" r:id="rId8"/>
  </sheets>
  <definedNames>
    <definedName name="_xlnm.Print_Titles" localSheetId="3">'K.Anh-T.Ha'!$5:$6</definedName>
    <definedName name="_xlnm.Print_Titles" localSheetId="5">Nhung!$5:$6</definedName>
    <definedName name="_xlnm.Print_Titles" localSheetId="2">'T.Dung-Giang'!$5:$6</definedName>
    <definedName name="_xlnm.Print_Titles" localSheetId="4">'Thanh-Duong'!$5:$6</definedName>
    <definedName name="_xlnm.Print_Titles" localSheetId="0">'TH-SS.HSSV'!$10:$11</definedName>
  </definedNames>
  <calcPr calcId="144525"/>
</workbook>
</file>

<file path=xl/calcChain.xml><?xml version="1.0" encoding="utf-8"?>
<calcChain xmlns="http://schemas.openxmlformats.org/spreadsheetml/2006/main">
  <c r="E39" i="5" l="1"/>
  <c r="E40" i="5"/>
  <c r="E41" i="5"/>
  <c r="E42" i="5"/>
  <c r="E39" i="4"/>
  <c r="E40" i="4"/>
  <c r="E41" i="4"/>
  <c r="E42" i="4"/>
  <c r="E39" i="7"/>
  <c r="E40" i="7"/>
  <c r="E41" i="7"/>
  <c r="E42" i="7"/>
  <c r="E39" i="10"/>
  <c r="E40" i="10"/>
  <c r="E41" i="10"/>
  <c r="E42" i="10"/>
  <c r="E39" i="9"/>
  <c r="E40" i="9"/>
  <c r="E41" i="9"/>
  <c r="E42" i="9"/>
  <c r="E39" i="11"/>
  <c r="E40" i="11"/>
  <c r="E41" i="11"/>
  <c r="E42" i="11"/>
  <c r="E39" i="6"/>
  <c r="E40" i="6"/>
  <c r="E41" i="6"/>
  <c r="E42" i="6"/>
  <c r="E39" i="8"/>
  <c r="E40" i="8"/>
  <c r="E41" i="8"/>
  <c r="E42" i="8"/>
  <c r="E38" i="5"/>
  <c r="E38" i="4"/>
  <c r="E38" i="7"/>
  <c r="E38" i="10"/>
  <c r="E38" i="9"/>
  <c r="E38" i="11"/>
  <c r="E38" i="6"/>
  <c r="E38" i="8"/>
  <c r="E37" i="5"/>
  <c r="E37" i="4"/>
  <c r="E37" i="7"/>
  <c r="E37" i="10"/>
  <c r="E37" i="9"/>
  <c r="E37" i="11"/>
  <c r="E37" i="6"/>
  <c r="E37" i="8"/>
  <c r="E35" i="5"/>
  <c r="E35" i="4"/>
  <c r="E35" i="7"/>
  <c r="E35" i="10"/>
  <c r="E35" i="9"/>
  <c r="E35" i="11"/>
  <c r="E35" i="6"/>
  <c r="E35" i="8"/>
  <c r="E34" i="5"/>
  <c r="E34" i="4"/>
  <c r="E34" i="7"/>
  <c r="E34" i="10"/>
  <c r="E34" i="9"/>
  <c r="E34" i="11"/>
  <c r="E34" i="6"/>
  <c r="E34" i="8"/>
  <c r="E33" i="5"/>
  <c r="E33" i="4"/>
  <c r="E33" i="7"/>
  <c r="E33" i="10"/>
  <c r="E33" i="9"/>
  <c r="E33" i="11"/>
  <c r="E33" i="6"/>
  <c r="E33" i="8"/>
  <c r="D33" i="5"/>
  <c r="D33" i="4"/>
  <c r="D33" i="7"/>
  <c r="D33" i="10"/>
  <c r="D33" i="9"/>
  <c r="D33" i="11"/>
  <c r="D33" i="6"/>
  <c r="D33" i="8"/>
  <c r="E32" i="5"/>
  <c r="E32" i="4"/>
  <c r="E32" i="7"/>
  <c r="E32" i="10"/>
  <c r="E32" i="9"/>
  <c r="E32" i="11"/>
  <c r="E32" i="6"/>
  <c r="E32" i="8"/>
  <c r="E31" i="5"/>
  <c r="E31" i="4"/>
  <c r="E31" i="7"/>
  <c r="E31" i="10"/>
  <c r="E31" i="9"/>
  <c r="E31" i="11"/>
  <c r="E31" i="6"/>
  <c r="E31" i="8"/>
  <c r="E29" i="5"/>
  <c r="E29" i="4"/>
  <c r="E29" i="7"/>
  <c r="E29" i="10"/>
  <c r="E29" i="9"/>
  <c r="E29" i="11"/>
  <c r="E29" i="6"/>
  <c r="E29" i="8"/>
  <c r="E28" i="5"/>
  <c r="E28" i="4"/>
  <c r="E28" i="7"/>
  <c r="E28" i="10"/>
  <c r="E28" i="9"/>
  <c r="E28" i="11"/>
  <c r="E28" i="6"/>
  <c r="E28" i="8"/>
  <c r="E27" i="5"/>
  <c r="E27" i="4"/>
  <c r="E27" i="7"/>
  <c r="E27" i="10"/>
  <c r="E27" i="9"/>
  <c r="E27" i="11"/>
  <c r="E27" i="6"/>
  <c r="E27" i="8"/>
  <c r="E26" i="5"/>
  <c r="E26" i="4"/>
  <c r="E26" i="7"/>
  <c r="E26" i="10"/>
  <c r="E26" i="9"/>
  <c r="E26" i="11"/>
  <c r="E26" i="6"/>
  <c r="E26" i="8"/>
  <c r="E25" i="5"/>
  <c r="E25" i="4"/>
  <c r="E25" i="7"/>
  <c r="E25" i="10"/>
  <c r="E25" i="9"/>
  <c r="E25" i="11"/>
  <c r="E25" i="6"/>
  <c r="E25" i="8"/>
  <c r="D25" i="5"/>
  <c r="D25" i="4"/>
  <c r="D25" i="7"/>
  <c r="D25" i="10"/>
  <c r="D25" i="9"/>
  <c r="D25" i="11"/>
  <c r="D25" i="6"/>
  <c r="D25" i="8"/>
  <c r="E24" i="5"/>
  <c r="E24" i="4"/>
  <c r="E24" i="7"/>
  <c r="E24" i="10"/>
  <c r="E24" i="9"/>
  <c r="E24" i="11"/>
  <c r="E24" i="6"/>
  <c r="E24" i="8"/>
  <c r="E22" i="5"/>
  <c r="E22" i="7"/>
  <c r="E22" i="10"/>
  <c r="E22" i="9"/>
  <c r="E22" i="11"/>
  <c r="E22" i="6"/>
  <c r="E22" i="8"/>
  <c r="E21" i="5"/>
  <c r="E21" i="4"/>
  <c r="E21" i="7"/>
  <c r="E21" i="10"/>
  <c r="E21" i="9"/>
  <c r="E21" i="11"/>
  <c r="E21" i="6"/>
  <c r="E21" i="8"/>
  <c r="E20" i="5"/>
  <c r="E20" i="4"/>
  <c r="E20" i="7"/>
  <c r="E20" i="10"/>
  <c r="E20" i="9"/>
  <c r="E20" i="11"/>
  <c r="E20" i="6"/>
  <c r="E20" i="8"/>
  <c r="B80" i="7" l="1"/>
  <c r="D273" i="5"/>
  <c r="E273" i="5"/>
  <c r="F273" i="5"/>
  <c r="G273" i="5"/>
  <c r="H273" i="5"/>
  <c r="I273" i="5"/>
  <c r="D271" i="5"/>
  <c r="E271" i="5"/>
  <c r="F271" i="5"/>
  <c r="F275" i="5" s="1"/>
  <c r="G271" i="5"/>
  <c r="G275" i="5" s="1"/>
  <c r="H271" i="5"/>
  <c r="I271" i="5"/>
  <c r="C273" i="5"/>
  <c r="C271" i="5"/>
  <c r="C275" i="5" s="1"/>
  <c r="D248" i="5"/>
  <c r="F248" i="5"/>
  <c r="G248" i="5"/>
  <c r="I248" i="5"/>
  <c r="C248" i="5"/>
  <c r="D229" i="5"/>
  <c r="D269" i="5" s="1"/>
  <c r="F229" i="5"/>
  <c r="F269" i="5" s="1"/>
  <c r="G229" i="5"/>
  <c r="I229" i="5"/>
  <c r="C229" i="5"/>
  <c r="D65" i="5"/>
  <c r="F65" i="5"/>
  <c r="G65" i="5"/>
  <c r="I65" i="5"/>
  <c r="C65" i="5"/>
  <c r="D56" i="5"/>
  <c r="D73" i="5" s="1"/>
  <c r="F56" i="5"/>
  <c r="G56" i="5"/>
  <c r="G73" i="5" s="1"/>
  <c r="I56" i="5"/>
  <c r="I73" i="5" s="1"/>
  <c r="C56" i="5"/>
  <c r="C73" i="5" s="1"/>
  <c r="D220" i="5"/>
  <c r="F220" i="5"/>
  <c r="G220" i="5"/>
  <c r="I220" i="5"/>
  <c r="C220" i="5"/>
  <c r="D216" i="5"/>
  <c r="D227" i="5" s="1"/>
  <c r="F216" i="5"/>
  <c r="G216" i="5"/>
  <c r="G227" i="5" s="1"/>
  <c r="I216" i="5"/>
  <c r="C216" i="5"/>
  <c r="C227" i="5" s="1"/>
  <c r="D199" i="5"/>
  <c r="F199" i="5"/>
  <c r="G199" i="5"/>
  <c r="I199" i="5"/>
  <c r="C199" i="5"/>
  <c r="D191" i="5"/>
  <c r="D214" i="5" s="1"/>
  <c r="F191" i="5"/>
  <c r="G191" i="5"/>
  <c r="G214" i="5" s="1"/>
  <c r="C191" i="5"/>
  <c r="C214" i="5" s="1"/>
  <c r="F24" i="5"/>
  <c r="G24" i="5"/>
  <c r="I24" i="5"/>
  <c r="C24" i="5"/>
  <c r="C124" i="5"/>
  <c r="C119" i="5"/>
  <c r="D124" i="5"/>
  <c r="F124" i="5"/>
  <c r="G124" i="5"/>
  <c r="I124" i="5"/>
  <c r="D83" i="5"/>
  <c r="F83" i="5"/>
  <c r="G83" i="5"/>
  <c r="I83" i="5"/>
  <c r="C83" i="5"/>
  <c r="D144" i="5"/>
  <c r="F144" i="5"/>
  <c r="G144" i="5"/>
  <c r="I144" i="5"/>
  <c r="D130" i="5"/>
  <c r="F130" i="5"/>
  <c r="G130" i="5"/>
  <c r="I130" i="5"/>
  <c r="D75" i="5"/>
  <c r="F75" i="5"/>
  <c r="G75" i="5"/>
  <c r="I75" i="5"/>
  <c r="C75" i="5"/>
  <c r="F13" i="5"/>
  <c r="F54" i="5" s="1"/>
  <c r="G13" i="5"/>
  <c r="G54" i="5" s="1"/>
  <c r="I13" i="5"/>
  <c r="I54" i="5" s="1"/>
  <c r="C13" i="5"/>
  <c r="F28" i="6"/>
  <c r="G28" i="6"/>
  <c r="H28" i="6"/>
  <c r="I28" i="6"/>
  <c r="F30" i="11"/>
  <c r="G30" i="11"/>
  <c r="H30" i="11"/>
  <c r="I30" i="11"/>
  <c r="F22" i="11"/>
  <c r="G22" i="11"/>
  <c r="H22" i="11"/>
  <c r="I22" i="11"/>
  <c r="D52" i="9"/>
  <c r="E52" i="9"/>
  <c r="F52" i="9"/>
  <c r="G52" i="9"/>
  <c r="H52" i="9"/>
  <c r="I52" i="9"/>
  <c r="D43" i="10"/>
  <c r="E43" i="10"/>
  <c r="F43" i="10"/>
  <c r="G43" i="10"/>
  <c r="H43" i="10"/>
  <c r="I43" i="10"/>
  <c r="C43" i="8"/>
  <c r="D43" i="8"/>
  <c r="E43" i="8"/>
  <c r="F43" i="8"/>
  <c r="G43" i="8"/>
  <c r="H43" i="8"/>
  <c r="I43" i="8"/>
  <c r="D77" i="7"/>
  <c r="E77" i="7"/>
  <c r="F77" i="7"/>
  <c r="G77" i="7"/>
  <c r="H77" i="7"/>
  <c r="I77" i="7"/>
  <c r="C22" i="11"/>
  <c r="C77" i="7"/>
  <c r="I275" i="5" l="1"/>
  <c r="E275" i="5"/>
  <c r="C54" i="5"/>
  <c r="D54" i="5"/>
  <c r="F214" i="5"/>
  <c r="F73" i="5"/>
  <c r="I269" i="5"/>
  <c r="H275" i="5"/>
  <c r="D275" i="5"/>
  <c r="C269" i="5"/>
  <c r="G269" i="5"/>
  <c r="I227" i="5"/>
  <c r="F227" i="5"/>
  <c r="C128" i="5"/>
  <c r="C32" i="4"/>
  <c r="C31" i="4"/>
  <c r="H21" i="4"/>
  <c r="F21" i="4"/>
  <c r="H18" i="4"/>
  <c r="F18" i="4"/>
  <c r="H20" i="4"/>
  <c r="F20" i="4"/>
  <c r="H17" i="4"/>
  <c r="F17" i="4"/>
  <c r="H16" i="4"/>
  <c r="F16" i="4"/>
  <c r="H15" i="4"/>
  <c r="F15" i="4"/>
  <c r="H14" i="4"/>
  <c r="D14" i="4"/>
  <c r="H13" i="4"/>
  <c r="H12" i="4"/>
  <c r="D12" i="4"/>
  <c r="D119" i="5"/>
  <c r="D128" i="5" s="1"/>
  <c r="G119" i="5"/>
  <c r="G128" i="5" s="1"/>
  <c r="F13" i="4"/>
  <c r="H119" i="5"/>
  <c r="E216" i="5"/>
  <c r="I191" i="5"/>
  <c r="I214" i="5" s="1"/>
  <c r="C28" i="6"/>
  <c r="C30" i="11"/>
  <c r="C52" i="9"/>
  <c r="C43" i="10"/>
  <c r="C130" i="5"/>
  <c r="C144" i="5"/>
  <c r="I189" i="5"/>
  <c r="F119" i="5"/>
  <c r="F128" i="5" s="1"/>
  <c r="I119" i="5"/>
  <c r="I128" i="5" s="1"/>
  <c r="D276" i="5" l="1"/>
  <c r="C276" i="5"/>
  <c r="H229" i="5"/>
  <c r="E124" i="5"/>
  <c r="E248" i="5"/>
  <c r="H220" i="5"/>
  <c r="H248" i="5"/>
  <c r="H269" i="5" s="1"/>
  <c r="E229" i="5"/>
  <c r="E199" i="5"/>
  <c r="H191" i="5"/>
  <c r="H124" i="5"/>
  <c r="H128" i="5" s="1"/>
  <c r="H65" i="5"/>
  <c r="E65" i="5"/>
  <c r="E220" i="5"/>
  <c r="E227" i="5" s="1"/>
  <c r="E191" i="5"/>
  <c r="H216" i="5"/>
  <c r="E56" i="5"/>
  <c r="H56" i="5"/>
  <c r="H199" i="5"/>
  <c r="H24" i="5"/>
  <c r="H130" i="5"/>
  <c r="H83" i="5"/>
  <c r="E83" i="5"/>
  <c r="E75" i="5"/>
  <c r="E130" i="5"/>
  <c r="H75" i="5"/>
  <c r="H117" i="5" s="1"/>
  <c r="E144" i="5"/>
  <c r="H144" i="5"/>
  <c r="F117" i="5"/>
  <c r="C189" i="5"/>
  <c r="E119" i="5"/>
  <c r="E128" i="5" s="1"/>
  <c r="H13" i="5"/>
  <c r="G117" i="5"/>
  <c r="G276" i="5" s="1"/>
  <c r="D189" i="5"/>
  <c r="I117" i="5"/>
  <c r="I276" i="5" s="1"/>
  <c r="F189" i="5"/>
  <c r="G189" i="5"/>
  <c r="D117" i="5"/>
  <c r="C117" i="5"/>
  <c r="H227" i="5" l="1"/>
  <c r="E269" i="5"/>
  <c r="F276" i="5"/>
  <c r="H214" i="5"/>
  <c r="H73" i="5"/>
  <c r="E214" i="5"/>
  <c r="E73" i="5"/>
  <c r="H54" i="5"/>
  <c r="H276" i="5" s="1"/>
  <c r="E54" i="5"/>
  <c r="H189" i="5"/>
  <c r="E189" i="5"/>
  <c r="E117" i="5"/>
  <c r="E276" i="5" l="1"/>
</calcChain>
</file>

<file path=xl/sharedStrings.xml><?xml version="1.0" encoding="utf-8"?>
<sst xmlns="http://schemas.openxmlformats.org/spreadsheetml/2006/main" count="779" uniqueCount="308">
  <si>
    <t>Vắng</t>
  </si>
  <si>
    <t>CỘNG HÒA XÃ HỘI CHỦ NGHĨA VIỆT NAM</t>
  </si>
  <si>
    <t>Độc  lập  -  Tự  do  -  Hạnh  phúc</t>
  </si>
  <si>
    <t>Ghi chú</t>
  </si>
  <si>
    <t>STT</t>
  </si>
  <si>
    <t>Hoàng Ngọc Cảnh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</si>
  <si>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</si>
  <si>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</si>
  <si>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</si>
  <si>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</si>
  <si>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</si>
  <si>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</si>
  <si>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</si>
  <si>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</si>
  <si>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</si>
  <si>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</si>
  <si>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</si>
  <si>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</si>
  <si>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</si>
  <si>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</si>
  <si>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</si>
  <si>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S
TT</t>
  </si>
  <si>
    <t>Hiện 
diện</t>
  </si>
  <si>
    <t>Hiện
 diện</t>
  </si>
  <si>
    <t>TOÀN TRƯỜNG</t>
  </si>
  <si>
    <t>Không 
có TKB</t>
  </si>
  <si>
    <t xml:space="preserve"> - HỌC SINH SINH VIÊN</t>
  </si>
  <si>
    <t>16TCN-Đ</t>
  </si>
  <si>
    <t>16TCN-ĐT</t>
  </si>
  <si>
    <t>16TCN-CKL</t>
  </si>
  <si>
    <t>16TC-Ô1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</si>
  <si>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</si>
  <si>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</si>
  <si>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</si>
  <si>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</si>
  <si>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</si>
  <si>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</si>
  <si>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</si>
  <si>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</si>
  <si>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</si>
  <si>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</si>
  <si>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16TCN-Ô1</t>
  </si>
  <si>
    <t>16CĐN-Ô1</t>
  </si>
  <si>
    <t>16CĐ-ĐL1</t>
  </si>
  <si>
    <t>16CĐ-ĐL2</t>
  </si>
  <si>
    <t>16CĐ-ĐL3</t>
  </si>
  <si>
    <t>16TCN-LĐL1</t>
  </si>
  <si>
    <t>16TC-MTT</t>
  </si>
  <si>
    <t>16CĐ-MTT1</t>
  </si>
  <si>
    <t>16CĐ-MTT2</t>
  </si>
  <si>
    <t>16TC-QTM</t>
  </si>
  <si>
    <t>16TCN-QTM1</t>
  </si>
  <si>
    <t>16TCN-KTD</t>
  </si>
  <si>
    <t>16TCN-QTD</t>
  </si>
  <si>
    <t>16CĐN-QTD</t>
  </si>
  <si>
    <t>Bùi Hiền Lương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</si>
  <si>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</si>
  <si>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</si>
  <si>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</si>
  <si>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TỔNG SỐ</t>
  </si>
  <si>
    <t>17T4-ĐCN1</t>
  </si>
  <si>
    <t>17T4-ĐCN2</t>
  </si>
  <si>
    <t>17T4-ĐĐT1</t>
  </si>
  <si>
    <t>17T4-ĐTC1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</si>
  <si>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</si>
  <si>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</si>
  <si>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</si>
  <si>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</si>
  <si>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</si>
  <si>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</si>
  <si>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</si>
  <si>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</si>
  <si>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</si>
  <si>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</si>
  <si>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</si>
  <si>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</si>
  <si>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</si>
  <si>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</si>
  <si>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</si>
  <si>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</si>
  <si>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</si>
  <si>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</si>
  <si>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Trung cấp</t>
  </si>
  <si>
    <t>Cao đẳng</t>
  </si>
  <si>
    <t>Khoa Khoa học Cơ bản (Ngôn ngữ Anh)</t>
  </si>
  <si>
    <t>17T4-NNA1</t>
  </si>
  <si>
    <t>17C1-NNA1</t>
  </si>
  <si>
    <t>17T4-CKL1</t>
  </si>
  <si>
    <t>17T4-CCK1</t>
  </si>
  <si>
    <t>17T4-CCK2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</si>
  <si>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</si>
  <si>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</si>
  <si>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</si>
  <si>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</si>
  <si>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</si>
  <si>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</si>
  <si>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</si>
  <si>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</si>
  <si>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</si>
  <si>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</si>
  <si>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</si>
  <si>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</si>
  <si>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</si>
  <si>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</si>
  <si>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</si>
  <si>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</si>
  <si>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</si>
  <si>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</si>
  <si>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17C1-CKL1</t>
  </si>
  <si>
    <t>17C1-BCN1</t>
  </si>
  <si>
    <t>17T4-CNÔ1</t>
  </si>
  <si>
    <t>17T4-CNÔ2</t>
  </si>
  <si>
    <t>17T4-CNÔ3</t>
  </si>
  <si>
    <t>17T4-CNÔ4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</si>
  <si>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</si>
  <si>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</si>
  <si>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</si>
  <si>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</si>
  <si>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</si>
  <si>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</si>
  <si>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</si>
  <si>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</si>
  <si>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</si>
  <si>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</si>
  <si>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</si>
  <si>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</si>
  <si>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</si>
  <si>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</si>
  <si>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17T4-LĐL1</t>
  </si>
  <si>
    <t>17T4-LĐL2</t>
  </si>
  <si>
    <t>17T4-CNL1</t>
  </si>
  <si>
    <t>17C1-KML1</t>
  </si>
  <si>
    <t>17C1-KML2</t>
  </si>
  <si>
    <t>17C1-VSL1</t>
  </si>
  <si>
    <t>17C1-VSL2</t>
  </si>
  <si>
    <t>17C1-CNL1</t>
  </si>
  <si>
    <t>17T4-CNM1</t>
  </si>
  <si>
    <t>17C1-CNM1</t>
  </si>
  <si>
    <t>17C1-CNM2</t>
  </si>
  <si>
    <t>17T4-KTD1</t>
  </si>
  <si>
    <t>17T4-QTD1</t>
  </si>
  <si>
    <t>17C1-KTD1</t>
  </si>
  <si>
    <t>17C1-QTD1</t>
  </si>
  <si>
    <t>17T4-LTM1</t>
  </si>
  <si>
    <t>17T4-CMT1</t>
  </si>
  <si>
    <t>17T4-QTM1</t>
  </si>
  <si>
    <t>17T4-TKW1</t>
  </si>
  <si>
    <t>17T4-THU1</t>
  </si>
  <si>
    <t>16CĐ-TP1</t>
  </si>
  <si>
    <t>16CĐ-TM1</t>
  </si>
  <si>
    <t>16CĐ-TM2</t>
  </si>
  <si>
    <t>16CĐ-TW1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</si>
  <si>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</si>
  <si>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</si>
  <si>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</si>
  <si>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</si>
  <si>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</si>
  <si>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</si>
  <si>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</si>
  <si>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</si>
  <si>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TRƯỜNG CAO ĐẲNG LÝ TỰ TRỌNG</t>
  </si>
  <si>
    <t>THÀNH PHỐ HỒ CHÍ MINH</t>
  </si>
  <si>
    <t>Khoa khoa học cơ bản (NN Anh)</t>
  </si>
  <si>
    <t>QUẢN LÝ HSSV</t>
  </si>
  <si>
    <t>Tổng cộng=</t>
  </si>
  <si>
    <t>P.TRƯỞNG PHÒNG CTCT-HSSV</t>
  </si>
  <si>
    <t>472/1346</t>
  </si>
  <si>
    <t>260/1098</t>
  </si>
  <si>
    <t>242/1071</t>
  </si>
  <si>
    <t>112/194</t>
  </si>
  <si>
    <t>64/146</t>
  </si>
  <si>
    <t>285/834</t>
  </si>
  <si>
    <t>208/841</t>
  </si>
  <si>
    <t>152/627</t>
  </si>
  <si>
    <t>563/1588</t>
  </si>
  <si>
    <t>317/1452</t>
  </si>
  <si>
    <t>167/410</t>
  </si>
  <si>
    <t>72/319</t>
  </si>
  <si>
    <t>81/182</t>
  </si>
  <si>
    <t>55/242</t>
  </si>
  <si>
    <t>137/351</t>
  </si>
  <si>
    <t>80/236</t>
  </si>
  <si>
    <t>506/950</t>
  </si>
  <si>
    <t>375/840</t>
  </si>
  <si>
    <t>2323/5850</t>
  </si>
  <si>
    <t>1357/4933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</si>
  <si>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 - Bình quân 03 ngày Tổng số HSSV đi học = 3476 HSSV chiếm 41,33%. Tổng số vắng = 1813 chiếm 20,60% và tổng số không có Thời khóa biểu, học tối, tạm ngưng = 3121 chiếm 37,10%</t>
    </r>
  </si>
  <si>
    <t>Tình hình học sinh, sinh viên sau Lễ 30/4 và 01/5/2019</t>
  </si>
  <si>
    <t>(Từ 02, 03 và 04/5/2019)</t>
  </si>
  <si>
    <t>Khoa Xây dựng</t>
  </si>
  <si>
    <t>Lê Xuân Thiện</t>
  </si>
  <si>
    <t>Thành phố Hồ Chí Minh, ngày 06 tháng 5 năm 2019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</si>
  <si>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</si>
  <si>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</si>
  <si>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</si>
  <si>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</si>
  <si>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</si>
  <si>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</si>
  <si>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</si>
  <si>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18T4-CCK1</t>
  </si>
  <si>
    <t>18T4-CCK2</t>
  </si>
  <si>
    <t>18T4-CKC1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</si>
  <si>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</si>
  <si>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</si>
  <si>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</si>
  <si>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</si>
  <si>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</si>
  <si>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</si>
  <si>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</si>
  <si>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</si>
  <si>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</si>
  <si>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</si>
  <si>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18T4-TKĐ1</t>
  </si>
  <si>
    <t>18T4-TKĐ2</t>
  </si>
  <si>
    <t>18T4-TKW1</t>
  </si>
  <si>
    <t>18T4-THU1</t>
  </si>
  <si>
    <t>18T4-THU2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</si>
  <si>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</si>
  <si>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</si>
  <si>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</si>
  <si>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</si>
  <si>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</si>
  <si>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</si>
  <si>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</si>
  <si>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</si>
  <si>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</si>
  <si>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</si>
  <si>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</si>
  <si>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Thành phố Hồ Chí Minh, ngày      tháng 5 năm 2019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</si>
  <si>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</si>
  <si>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</si>
  <si>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</si>
  <si>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</si>
  <si>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</si>
  <si>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</si>
  <si>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</si>
  <si>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</si>
  <si>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</si>
  <si>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</si>
  <si>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</si>
  <si>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18C1-KTD1</t>
  </si>
  <si>
    <t>18C1-KTD2</t>
  </si>
  <si>
    <t>18C1-QTD1</t>
  </si>
  <si>
    <t>18C1-QTD2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</si>
  <si>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</si>
  <si>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</si>
  <si>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</si>
  <si>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</si>
  <si>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</si>
  <si>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</si>
  <si>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</si>
  <si>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</si>
  <si>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</si>
  <si>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</si>
  <si>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</si>
  <si>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</si>
  <si>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</si>
  <si>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18C1-NNA1</t>
  </si>
  <si>
    <t>18C1-NNA2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</si>
  <si>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</si>
  <si>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</si>
  <si>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</si>
  <si>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</si>
  <si>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</si>
  <si>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</si>
  <si>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</si>
  <si>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</si>
  <si>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</si>
  <si>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</si>
  <si>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</si>
  <si>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</si>
  <si>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</si>
  <si>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</si>
  <si>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</si>
  <si>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</si>
  <si>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</si>
  <si>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</si>
  <si>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</si>
  <si>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18C1-KML1</t>
  </si>
  <si>
    <t>18C1-KML2</t>
  </si>
  <si>
    <t>18C1-VSL1</t>
  </si>
  <si>
    <t>18C1-VSL2</t>
  </si>
  <si>
    <t>18C1-VSL3</t>
  </si>
  <si>
    <t>18C1-CNL1</t>
  </si>
  <si>
    <t>18C1-CNM1</t>
  </si>
  <si>
    <t>18C1-CNM2</t>
  </si>
  <si>
    <t>18C1-CMT1</t>
  </si>
  <si>
    <t>18C1-CMT2</t>
  </si>
  <si>
    <t>18C1-TKĐ1</t>
  </si>
  <si>
    <t>18C1-TMĐ1</t>
  </si>
  <si>
    <t>18C1-THU1</t>
  </si>
  <si>
    <t>18C1-LTM1</t>
  </si>
  <si>
    <t>18C1-LTM2</t>
  </si>
  <si>
    <t>18C1-QTM1</t>
  </si>
  <si>
    <t>18C1-KXD1</t>
  </si>
  <si>
    <t>18T2-CNÔ1</t>
  </si>
  <si>
    <t>Thành phố Hồ Chí Minh, ngày 06 tháng 5  năm 2019</t>
  </si>
  <si>
    <t xml:space="preserve"> - Khóa 2018 CĐLT và 2018T5, T6, T7 (LKĐT) = 291 HSSV học buổi tối</t>
  </si>
  <si>
    <r>
      <t xml:space="preserve"> - Những lớp gạch chéo Tạm ngưng, đi thực tập (         HS</t>
    </r>
    <r>
      <rPr>
        <b/>
        <sz val="10"/>
        <color indexed="8"/>
        <rFont val="Times New Roman"/>
        <family val="1"/>
      </rPr>
      <t>SV</t>
    </r>
    <r>
      <rPr>
        <sz val="10"/>
        <color indexed="8"/>
        <rFont val="Times New Roman"/>
        <family val="1"/>
      </rPr>
      <t>) hoặc không có Thời khóa biểu</t>
    </r>
  </si>
  <si>
    <t>(Ngày 02 và 03/05/2019)</t>
  </si>
  <si>
    <t>X</t>
  </si>
  <si>
    <t>Ngày 02/5: Nhóm 1</t>
  </si>
  <si>
    <t>Ngày 02/5: Nhóm 2</t>
  </si>
  <si>
    <t>16 (N1)</t>
  </si>
  <si>
    <t>16 (N2)</t>
  </si>
  <si>
    <t>11 (N1)</t>
  </si>
  <si>
    <t>Ngày 01/5: Nhóm 1</t>
  </si>
  <si>
    <t>14 (N2)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</si>
</sst>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31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9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1"/>
      <color theme="0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6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2" fillId="0" borderId="0" xfId="0" applyFont="1" applyBorder="1" applyAlignment="1"/>
    <xf numFmtId="0" fontId="16" fillId="0" borderId="0" xfId="0" applyFont="1"/>
    <xf numFmtId="0" fontId="16" fillId="0" borderId="0" xfId="0" applyFont="1" applyAlignment="1">
      <alignment horizontal="right"/>
    </xf>
    <xf numFmtId="0" fontId="6" fillId="0" borderId="0" xfId="0" applyFont="1"/>
    <xf numFmtId="165" fontId="2" fillId="0" borderId="0" xfId="0" applyNumberFormat="1" applyFont="1"/>
    <xf numFmtId="165" fontId="16" fillId="0" borderId="0" xfId="0" applyNumberFormat="1" applyFont="1"/>
    <xf numFmtId="0" fontId="16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/>
    <xf numFmtId="0" fontId="12" fillId="0" borderId="1" xfId="0" applyFont="1" applyBorder="1" applyAlignment="1">
      <alignment vertical="center"/>
    </xf>
    <xf numFmtId="0" fontId="5" fillId="0" borderId="1" xfId="0" applyFont="1" applyBorder="1" applyAlignment="1"/>
    <xf numFmtId="0" fontId="5" fillId="0" borderId="4" xfId="0" applyFont="1" applyBorder="1" applyAlignment="1">
      <alignment horizontal="center" vertical="center"/>
    </xf>
    <xf numFmtId="0" fontId="10" fillId="0" borderId="0" xfId="0" applyFont="1" applyAlignment="1"/>
    <xf numFmtId="0" fontId="13" fillId="0" borderId="0" xfId="0" applyFont="1" applyAlignment="1"/>
    <xf numFmtId="0" fontId="4" fillId="0" borderId="0" xfId="0" applyFont="1" applyAlignment="1">
      <alignment vertical="center" wrapText="1"/>
    </xf>
    <xf numFmtId="0" fontId="7" fillId="0" borderId="0" xfId="0" applyFont="1" applyAlignment="1"/>
    <xf numFmtId="1" fontId="5" fillId="0" borderId="0" xfId="0" applyNumberFormat="1" applyFont="1"/>
    <xf numFmtId="0" fontId="19" fillId="0" borderId="0" xfId="0" applyFont="1"/>
    <xf numFmtId="0" fontId="21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2" fontId="5" fillId="0" borderId="0" xfId="0" applyNumberFormat="1" applyFont="1"/>
    <xf numFmtId="0" fontId="21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0" fontId="5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left" vertical="center" wrapText="1"/>
    </xf>
    <xf numFmtId="0" fontId="21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7" fillId="0" borderId="0" xfId="0" applyFont="1" applyBorder="1" applyAlignment="1"/>
    <xf numFmtId="0" fontId="2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0" borderId="0" xfId="0" applyFont="1"/>
    <xf numFmtId="0" fontId="2" fillId="0" borderId="0" xfId="0" applyFont="1" applyAlignment="1"/>
    <xf numFmtId="164" fontId="2" fillId="0" borderId="0" xfId="1" applyFont="1"/>
    <xf numFmtId="0" fontId="12" fillId="0" borderId="8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14" fontId="6" fillId="0" borderId="8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10" fontId="6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wrapText="1"/>
    </xf>
    <xf numFmtId="14" fontId="11" fillId="0" borderId="8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0" xfId="0" applyFont="1" applyBorder="1"/>
    <xf numFmtId="0" fontId="2" fillId="0" borderId="17" xfId="0" applyFont="1" applyBorder="1"/>
    <xf numFmtId="0" fontId="7" fillId="0" borderId="1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5" fillId="0" borderId="16" xfId="0" applyFont="1" applyBorder="1"/>
    <xf numFmtId="0" fontId="5" fillId="0" borderId="0" xfId="0" applyFont="1" applyBorder="1"/>
    <xf numFmtId="0" fontId="5" fillId="0" borderId="17" xfId="0" applyFont="1" applyBorder="1"/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4" fontId="6" fillId="0" borderId="21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4" fontId="6" fillId="0" borderId="22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vertical="center"/>
    </xf>
    <xf numFmtId="0" fontId="5" fillId="0" borderId="16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17" xfId="0" applyFont="1" applyBorder="1" applyAlignment="1">
      <alignment horizontal="left" wrapText="1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27" fillId="0" borderId="16" xfId="0" applyFont="1" applyBorder="1" applyAlignment="1"/>
    <xf numFmtId="0" fontId="27" fillId="0" borderId="17" xfId="0" applyFont="1" applyBorder="1" applyAlignment="1"/>
    <xf numFmtId="14" fontId="24" fillId="0" borderId="14" xfId="0" applyNumberFormat="1" applyFont="1" applyBorder="1" applyAlignment="1">
      <alignment horizontal="center" wrapText="1"/>
    </xf>
    <xf numFmtId="0" fontId="24" fillId="0" borderId="15" xfId="0" applyFont="1" applyBorder="1" applyAlignment="1">
      <alignment horizontal="center" wrapText="1"/>
    </xf>
    <xf numFmtId="14" fontId="11" fillId="0" borderId="14" xfId="0" applyNumberFormat="1" applyFont="1" applyBorder="1" applyAlignment="1">
      <alignment horizontal="center"/>
    </xf>
    <xf numFmtId="14" fontId="11" fillId="0" borderId="15" xfId="0" applyNumberFormat="1" applyFont="1" applyBorder="1" applyAlignment="1">
      <alignment horizontal="center"/>
    </xf>
    <xf numFmtId="0" fontId="12" fillId="0" borderId="21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wrapText="1"/>
    </xf>
    <xf numFmtId="14" fontId="16" fillId="0" borderId="28" xfId="0" applyNumberFormat="1" applyFont="1" applyBorder="1" applyAlignment="1">
      <alignment horizontal="center" wrapText="1"/>
    </xf>
    <xf numFmtId="0" fontId="16" fillId="0" borderId="29" xfId="0" applyFont="1" applyBorder="1" applyAlignment="1">
      <alignment horizontal="center" wrapText="1"/>
    </xf>
    <xf numFmtId="14" fontId="6" fillId="0" borderId="31" xfId="0" applyNumberFormat="1" applyFont="1" applyBorder="1" applyAlignment="1">
      <alignment horizontal="center"/>
    </xf>
    <xf numFmtId="14" fontId="6" fillId="0" borderId="32" xfId="0" applyNumberFormat="1" applyFont="1" applyBorder="1" applyAlignment="1">
      <alignment horizontal="center"/>
    </xf>
    <xf numFmtId="14" fontId="6" fillId="0" borderId="33" xfId="0" applyNumberFormat="1" applyFont="1" applyBorder="1" applyAlignment="1">
      <alignment horizontal="center"/>
    </xf>
    <xf numFmtId="14" fontId="6" fillId="0" borderId="34" xfId="0" applyNumberFormat="1" applyFont="1" applyBorder="1" applyAlignment="1">
      <alignment horizontal="center"/>
    </xf>
    <xf numFmtId="0" fontId="2" fillId="0" borderId="36" xfId="0" applyFont="1" applyBorder="1"/>
    <xf numFmtId="0" fontId="2" fillId="0" borderId="37" xfId="0" applyFont="1" applyBorder="1"/>
    <xf numFmtId="0" fontId="2" fillId="0" borderId="38" xfId="0" applyFont="1" applyBorder="1"/>
    <xf numFmtId="0" fontId="4" fillId="0" borderId="39" xfId="0" applyFont="1" applyBorder="1" applyAlignment="1">
      <alignment horizontal="center" wrapText="1"/>
    </xf>
    <xf numFmtId="0" fontId="4" fillId="0" borderId="40" xfId="0" applyFont="1" applyBorder="1" applyAlignment="1">
      <alignment horizontal="center" wrapText="1"/>
    </xf>
    <xf numFmtId="0" fontId="4" fillId="0" borderId="41" xfId="0" applyFont="1" applyBorder="1" applyAlignment="1">
      <alignment horizontal="center" wrapText="1"/>
    </xf>
    <xf numFmtId="0" fontId="6" fillId="0" borderId="36" xfId="0" applyFont="1" applyBorder="1" applyAlignment="1">
      <alignment horizontal="center"/>
    </xf>
    <xf numFmtId="0" fontId="11" fillId="0" borderId="36" xfId="0" applyFont="1" applyBorder="1" applyAlignment="1"/>
    <xf numFmtId="0" fontId="11" fillId="0" borderId="37" xfId="0" applyFont="1" applyBorder="1" applyAlignment="1"/>
    <xf numFmtId="0" fontId="26" fillId="0" borderId="36" xfId="0" applyFont="1" applyBorder="1" applyAlignment="1">
      <alignment horizontal="center"/>
    </xf>
    <xf numFmtId="0" fontId="26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14" fontId="16" fillId="0" borderId="30" xfId="0" applyNumberFormat="1" applyFont="1" applyBorder="1" applyAlignment="1">
      <alignment horizontal="center" wrapText="1"/>
    </xf>
    <xf numFmtId="14" fontId="6" fillId="0" borderId="35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14" fontId="6" fillId="0" borderId="43" xfId="0" applyNumberFormat="1" applyFont="1" applyBorder="1" applyAlignment="1">
      <alignment horizontal="center" vertical="center" wrapText="1"/>
    </xf>
    <xf numFmtId="10" fontId="5" fillId="0" borderId="9" xfId="0" applyNumberFormat="1" applyFont="1" applyBorder="1" applyAlignment="1">
      <alignment horizontal="center" vertical="center"/>
    </xf>
    <xf numFmtId="10" fontId="6" fillId="0" borderId="9" xfId="0" applyNumberFormat="1" applyFont="1" applyBorder="1" applyAlignment="1">
      <alignment horizontal="center" vertical="center"/>
    </xf>
    <xf numFmtId="14" fontId="24" fillId="0" borderId="9" xfId="0" applyNumberFormat="1" applyFont="1" applyBorder="1" applyAlignment="1">
      <alignment horizontal="center" wrapText="1"/>
    </xf>
    <xf numFmtId="14" fontId="11" fillId="0" borderId="9" xfId="0" applyNumberFormat="1" applyFont="1" applyBorder="1" applyAlignment="1">
      <alignment horizontal="center"/>
    </xf>
    <xf numFmtId="0" fontId="6" fillId="0" borderId="44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/>
    </xf>
    <xf numFmtId="0" fontId="20" fillId="0" borderId="48" xfId="0" applyNumberFormat="1" applyFont="1" applyBorder="1" applyAlignment="1">
      <alignment horizontal="left" vertical="center" wrapText="1"/>
    </xf>
    <xf numFmtId="0" fontId="5" fillId="0" borderId="4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20" fillId="0" borderId="49" xfId="0" applyNumberFormat="1" applyFont="1" applyBorder="1" applyAlignment="1">
      <alignment horizontal="left" vertical="center" wrapText="1"/>
    </xf>
    <xf numFmtId="0" fontId="5" fillId="0" borderId="49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21" fillId="0" borderId="49" xfId="0" applyNumberFormat="1" applyFont="1" applyBorder="1" applyAlignment="1">
      <alignment horizontal="center" vertical="center" wrapText="1"/>
    </xf>
    <xf numFmtId="0" fontId="6" fillId="0" borderId="49" xfId="0" applyFont="1" applyBorder="1" applyAlignment="1">
      <alignment vertical="center"/>
    </xf>
    <xf numFmtId="0" fontId="6" fillId="0" borderId="49" xfId="0" applyFont="1" applyBorder="1" applyAlignment="1">
      <alignment horizontal="center" vertical="center"/>
    </xf>
    <xf numFmtId="0" fontId="6" fillId="0" borderId="10" xfId="0" applyFont="1" applyBorder="1"/>
    <xf numFmtId="0" fontId="2" fillId="0" borderId="10" xfId="0" applyFont="1" applyBorder="1"/>
    <xf numFmtId="0" fontId="16" fillId="0" borderId="10" xfId="0" applyFont="1" applyBorder="1"/>
    <xf numFmtId="0" fontId="5" fillId="0" borderId="10" xfId="0" applyFont="1" applyBorder="1"/>
    <xf numFmtId="165" fontId="2" fillId="0" borderId="10" xfId="0" applyNumberFormat="1" applyFont="1" applyBorder="1"/>
    <xf numFmtId="2" fontId="5" fillId="0" borderId="10" xfId="0" applyNumberFormat="1" applyFont="1" applyBorder="1"/>
    <xf numFmtId="1" fontId="5" fillId="0" borderId="10" xfId="0" applyNumberFormat="1" applyFont="1" applyBorder="1"/>
    <xf numFmtId="0" fontId="5" fillId="0" borderId="48" xfId="0" applyFont="1" applyBorder="1" applyAlignment="1"/>
    <xf numFmtId="0" fontId="12" fillId="0" borderId="48" xfId="0" applyFont="1" applyBorder="1" applyAlignment="1">
      <alignment horizontal="center" vertical="center"/>
    </xf>
    <xf numFmtId="0" fontId="5" fillId="0" borderId="49" xfId="0" applyFont="1" applyBorder="1" applyAlignment="1"/>
    <xf numFmtId="0" fontId="12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/>
    </xf>
    <xf numFmtId="0" fontId="2" fillId="0" borderId="45" xfId="0" applyFont="1" applyBorder="1"/>
    <xf numFmtId="0" fontId="4" fillId="0" borderId="47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14" fontId="6" fillId="0" borderId="49" xfId="0" applyNumberFormat="1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14" fontId="6" fillId="0" borderId="50" xfId="0" applyNumberFormat="1" applyFont="1" applyBorder="1" applyAlignment="1">
      <alignment horizontal="center" vertical="center"/>
    </xf>
    <xf numFmtId="0" fontId="5" fillId="0" borderId="49" xfId="0" applyFont="1" applyBorder="1" applyAlignment="1">
      <alignment horizontal="left" vertical="center"/>
    </xf>
    <xf numFmtId="0" fontId="5" fillId="0" borderId="4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2" fillId="0" borderId="10" xfId="0" applyFont="1" applyBorder="1" applyAlignment="1">
      <alignment vertical="center"/>
    </xf>
    <xf numFmtId="0" fontId="6" fillId="0" borderId="45" xfId="0" applyFont="1" applyBorder="1" applyAlignment="1">
      <alignment horizontal="center"/>
    </xf>
    <xf numFmtId="0" fontId="4" fillId="0" borderId="47" xfId="0" applyFont="1" applyBorder="1" applyAlignment="1">
      <alignment horizontal="center"/>
    </xf>
    <xf numFmtId="0" fontId="4" fillId="0" borderId="10" xfId="0" applyFont="1" applyBorder="1" applyAlignment="1"/>
    <xf numFmtId="0" fontId="12" fillId="0" borderId="49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vertical="center"/>
    </xf>
    <xf numFmtId="0" fontId="12" fillId="0" borderId="49" xfId="0" applyFont="1" applyBorder="1" applyAlignment="1">
      <alignment horizontal="center" vertical="center"/>
    </xf>
    <xf numFmtId="0" fontId="23" fillId="0" borderId="49" xfId="0" applyNumberFormat="1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/>
    </xf>
    <xf numFmtId="0" fontId="20" fillId="0" borderId="50" xfId="0" applyNumberFormat="1" applyFont="1" applyBorder="1" applyAlignment="1">
      <alignment horizontal="left" vertical="center" wrapText="1"/>
    </xf>
    <xf numFmtId="0" fontId="5" fillId="0" borderId="42" xfId="0" applyFont="1" applyBorder="1" applyAlignment="1">
      <alignment horizontal="center" vertical="center"/>
    </xf>
    <xf numFmtId="0" fontId="6" fillId="0" borderId="42" xfId="0" applyFont="1" applyBorder="1" applyAlignment="1">
      <alignment vertical="center"/>
    </xf>
    <xf numFmtId="0" fontId="6" fillId="0" borderId="4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5" fillId="0" borderId="42" xfId="0" applyFont="1" applyBorder="1"/>
    <xf numFmtId="0" fontId="5" fillId="0" borderId="24" xfId="0" applyFont="1" applyBorder="1"/>
    <xf numFmtId="0" fontId="5" fillId="0" borderId="51" xfId="0" applyFont="1" applyBorder="1"/>
    <xf numFmtId="0" fontId="5" fillId="0" borderId="57" xfId="0" applyFont="1" applyBorder="1"/>
    <xf numFmtId="0" fontId="17" fillId="0" borderId="42" xfId="0" applyFont="1" applyBorder="1" applyAlignment="1">
      <alignment horizontal="center" vertical="center"/>
    </xf>
    <xf numFmtId="0" fontId="20" fillId="0" borderId="42" xfId="0" applyNumberFormat="1" applyFont="1" applyBorder="1" applyAlignment="1">
      <alignment horizontal="left" vertical="center" wrapText="1"/>
    </xf>
    <xf numFmtId="0" fontId="21" fillId="0" borderId="52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1" fillId="0" borderId="55" xfId="0" applyFont="1" applyBorder="1" applyAlignment="1">
      <alignment horizontal="center" vertical="center"/>
    </xf>
    <xf numFmtId="0" fontId="21" fillId="0" borderId="56" xfId="0" applyFont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51" xfId="0" applyFont="1" applyBorder="1" applyAlignment="1">
      <alignment vertical="center"/>
    </xf>
    <xf numFmtId="0" fontId="2" fillId="0" borderId="57" xfId="0" applyFont="1" applyBorder="1" applyAlignment="1">
      <alignment vertical="center"/>
    </xf>
    <xf numFmtId="0" fontId="22" fillId="0" borderId="9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" fillId="0" borderId="36" xfId="0" applyFont="1" applyBorder="1" applyAlignment="1">
      <alignment wrapText="1"/>
    </xf>
    <xf numFmtId="0" fontId="2" fillId="0" borderId="39" xfId="0" applyFont="1" applyBorder="1" applyAlignment="1">
      <alignment wrapText="1"/>
    </xf>
    <xf numFmtId="0" fontId="30" fillId="0" borderId="0" xfId="0" applyFont="1" applyBorder="1" applyAlignment="1">
      <alignment wrapText="1"/>
    </xf>
    <xf numFmtId="0" fontId="22" fillId="0" borderId="12" xfId="0" applyFont="1" applyBorder="1" applyAlignment="1">
      <alignment vertical="center" wrapText="1"/>
    </xf>
    <xf numFmtId="0" fontId="30" fillId="0" borderId="52" xfId="0" applyFont="1" applyBorder="1" applyAlignment="1">
      <alignment horizontal="center" vertical="center" wrapText="1"/>
    </xf>
    <xf numFmtId="0" fontId="22" fillId="0" borderId="0" xfId="0" applyFont="1" applyAlignment="1">
      <alignment wrapText="1"/>
    </xf>
    <xf numFmtId="0" fontId="22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2" fillId="0" borderId="24" xfId="0" applyFont="1" applyBorder="1" applyAlignment="1">
      <alignment wrapText="1"/>
    </xf>
    <xf numFmtId="0" fontId="22" fillId="0" borderId="12" xfId="0" applyFont="1" applyBorder="1" applyAlignment="1">
      <alignment wrapText="1"/>
    </xf>
    <xf numFmtId="0" fontId="22" fillId="0" borderId="9" xfId="0" applyFont="1" applyBorder="1" applyAlignment="1">
      <alignment wrapText="1"/>
    </xf>
    <xf numFmtId="0" fontId="22" fillId="0" borderId="12" xfId="0" applyFont="1" applyBorder="1" applyAlignment="1">
      <alignment horizontal="center" vertical="center" wrapText="1"/>
    </xf>
    <xf numFmtId="0" fontId="22" fillId="0" borderId="52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3" xfId="0" applyFont="1" applyBorder="1" applyAlignment="1">
      <alignment wrapText="1"/>
    </xf>
    <xf numFmtId="0" fontId="30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0" fontId="30" fillId="0" borderId="0" xfId="0" applyFont="1" applyAlignment="1">
      <alignment horizontal="center" wrapText="1"/>
    </xf>
    <xf numFmtId="0" fontId="30" fillId="0" borderId="9" xfId="0" applyFont="1" applyBorder="1" applyAlignment="1">
      <alignment horizontal="center" vertical="center" wrapText="1"/>
    </xf>
    <xf numFmtId="0" fontId="22" fillId="0" borderId="1" xfId="0" applyFont="1" applyBorder="1" applyAlignment="1">
      <alignment wrapText="1"/>
    </xf>
    <xf numFmtId="0" fontId="22" fillId="0" borderId="1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wrapText="1"/>
    </xf>
    <xf numFmtId="0" fontId="16" fillId="0" borderId="39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056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4</xdr:row>
      <xdr:rowOff>38100</xdr:rowOff>
    </xdr:from>
    <xdr:to>
      <xdr:col>2</xdr:col>
      <xdr:colOff>449580</xdr:colOff>
      <xdr:row>4</xdr:row>
      <xdr:rowOff>38100</xdr:rowOff>
    </xdr:to>
    <xdr:sp macro="" textlink="">
      <xdr:nvSpPr>
        <xdr:cNvPr id="2057" name="Line 9"/>
        <xdr:cNvSpPr>
          <a:spLocks noChangeShapeType="1"/>
        </xdr:cNvSpPr>
      </xdr:nvSpPr>
      <xdr:spPr bwMode="auto">
        <a:xfrm>
          <a:off x="733425" y="9525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1</xdr:row>
      <xdr:rowOff>209550</xdr:rowOff>
    </xdr:from>
    <xdr:to>
      <xdr:col>11</xdr:col>
      <xdr:colOff>447675</xdr:colOff>
      <xdr:row>1</xdr:row>
      <xdr:rowOff>209550</xdr:rowOff>
    </xdr:to>
    <xdr:sp macro="" textlink="">
      <xdr:nvSpPr>
        <xdr:cNvPr id="2058" name="Line 10"/>
        <xdr:cNvSpPr>
          <a:spLocks noChangeShapeType="1"/>
        </xdr:cNvSpPr>
      </xdr:nvSpPr>
      <xdr:spPr bwMode="auto">
        <a:xfrm>
          <a:off x="3429000" y="43815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>
          <a:off x="3848100" y="1857375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9"/>
  <sheetViews>
    <sheetView tabSelected="1" view="pageBreakPreview" topLeftCell="A258" zoomScaleNormal="100" workbookViewId="0">
      <selection activeCell="F47" sqref="F47"/>
    </sheetView>
  </sheetViews>
  <sheetFormatPr defaultRowHeight="15.75" x14ac:dyDescent="0.25"/>
  <cols>
    <col min="1" max="1" width="5.7109375" style="10" customWidth="1"/>
    <col min="2" max="2" width="15" style="10" bestFit="1" customWidth="1"/>
    <col min="3" max="3" width="7.7109375" style="10" customWidth="1"/>
    <col min="4" max="9" width="9.42578125" style="66" customWidth="1"/>
    <col min="10" max="10" width="12.140625" style="290" customWidth="1"/>
    <col min="11" max="11" width="8.7109375" style="10" customWidth="1"/>
    <col min="12" max="12" width="4.140625" style="10" customWidth="1"/>
    <col min="13" max="16384" width="9.140625" style="10"/>
  </cols>
  <sheetData>
    <row r="1" spans="1:11" ht="18" customHeight="1" x14ac:dyDescent="0.25">
      <c r="A1" s="86" t="s">
        <v>160</v>
      </c>
      <c r="B1" s="86"/>
      <c r="C1" s="86"/>
      <c r="D1" s="86"/>
      <c r="E1" s="86"/>
      <c r="F1" s="80" t="s">
        <v>1</v>
      </c>
      <c r="G1" s="80"/>
      <c r="H1" s="80"/>
      <c r="I1" s="80"/>
      <c r="J1" s="80"/>
      <c r="K1" s="12"/>
    </row>
    <row r="2" spans="1:11" ht="18" customHeight="1" x14ac:dyDescent="0.25">
      <c r="A2" s="86" t="s">
        <v>161</v>
      </c>
      <c r="B2" s="86"/>
      <c r="C2" s="86"/>
      <c r="D2" s="86"/>
      <c r="E2" s="86"/>
      <c r="F2" s="87" t="s">
        <v>2</v>
      </c>
      <c r="G2" s="87"/>
      <c r="H2" s="87"/>
      <c r="I2" s="87"/>
      <c r="J2" s="87"/>
      <c r="K2" s="40"/>
    </row>
    <row r="3" spans="1:11" ht="18" customHeight="1" x14ac:dyDescent="0.25">
      <c r="A3" s="80" t="s">
        <v>299</v>
      </c>
      <c r="B3" s="80"/>
      <c r="C3" s="80"/>
      <c r="D3" s="80"/>
      <c r="E3" s="80"/>
      <c r="F3" s="80"/>
      <c r="G3" s="80"/>
      <c r="H3" s="80"/>
      <c r="I3" s="80"/>
      <c r="J3" s="80"/>
      <c r="K3" s="41"/>
    </row>
    <row r="4" spans="1:11" ht="18" customHeight="1" thickBot="1" x14ac:dyDescent="0.3">
      <c r="A4" s="80" t="s">
        <v>26</v>
      </c>
      <c r="B4" s="80"/>
      <c r="C4" s="80"/>
      <c r="D4" s="80"/>
      <c r="E4" s="80"/>
      <c r="F4" s="62"/>
      <c r="G4" s="62"/>
      <c r="H4" s="62"/>
      <c r="I4" s="62"/>
      <c r="J4" s="305"/>
      <c r="K4" s="41"/>
    </row>
    <row r="5" spans="1:11" ht="15.95" customHeight="1" x14ac:dyDescent="0.25">
      <c r="A5" s="248"/>
      <c r="B5" s="248"/>
      <c r="C5" s="248"/>
      <c r="D5" s="184"/>
      <c r="E5" s="184"/>
      <c r="F5" s="185"/>
      <c r="G5" s="186"/>
      <c r="H5" s="187"/>
      <c r="I5" s="188"/>
      <c r="J5" s="313"/>
      <c r="K5" s="13"/>
    </row>
    <row r="6" spans="1:11" ht="24.95" customHeight="1" thickBot="1" x14ac:dyDescent="0.35">
      <c r="A6" s="249" t="s">
        <v>14</v>
      </c>
      <c r="B6" s="249"/>
      <c r="C6" s="249"/>
      <c r="D6" s="189"/>
      <c r="E6" s="189"/>
      <c r="F6" s="189"/>
      <c r="G6" s="190"/>
      <c r="H6" s="189"/>
      <c r="I6" s="191"/>
      <c r="J6" s="314"/>
      <c r="K6" s="7"/>
    </row>
    <row r="7" spans="1:11" ht="20.100000000000001" customHeight="1" x14ac:dyDescent="0.25">
      <c r="A7" s="236" t="s">
        <v>187</v>
      </c>
      <c r="B7" s="236"/>
      <c r="C7" s="236"/>
      <c r="D7" s="89"/>
      <c r="E7" s="89"/>
      <c r="F7" s="89"/>
      <c r="G7" s="133"/>
      <c r="H7" s="134"/>
      <c r="I7" s="135"/>
      <c r="J7" s="89"/>
      <c r="K7" s="42"/>
    </row>
    <row r="8" spans="1:11" ht="20.100000000000001" customHeight="1" x14ac:dyDescent="0.25">
      <c r="A8" s="236" t="s">
        <v>188</v>
      </c>
      <c r="B8" s="236"/>
      <c r="C8" s="236"/>
      <c r="D8" s="89"/>
      <c r="E8" s="89"/>
      <c r="F8" s="89"/>
      <c r="G8" s="133"/>
      <c r="H8" s="134"/>
      <c r="I8" s="135"/>
      <c r="J8" s="89"/>
      <c r="K8" s="42"/>
    </row>
    <row r="9" spans="1:11" s="14" customFormat="1" ht="15" customHeight="1" x14ac:dyDescent="0.3">
      <c r="A9" s="250"/>
      <c r="B9" s="250"/>
      <c r="C9" s="250"/>
      <c r="D9" s="63">
        <v>8</v>
      </c>
      <c r="E9" s="63">
        <v>29</v>
      </c>
      <c r="F9" s="63"/>
      <c r="G9" s="154"/>
      <c r="H9" s="63"/>
      <c r="I9" s="155"/>
      <c r="J9" s="287"/>
      <c r="K9" s="36"/>
    </row>
    <row r="10" spans="1:11" s="14" customFormat="1" ht="30" customHeight="1" x14ac:dyDescent="0.3">
      <c r="A10" s="251" t="s">
        <v>21</v>
      </c>
      <c r="B10" s="231" t="s">
        <v>15</v>
      </c>
      <c r="C10" s="252" t="s">
        <v>59</v>
      </c>
      <c r="D10" s="202" t="s">
        <v>22</v>
      </c>
      <c r="E10" s="64" t="s">
        <v>0</v>
      </c>
      <c r="F10" s="108" t="s">
        <v>300</v>
      </c>
      <c r="G10" s="156" t="s">
        <v>23</v>
      </c>
      <c r="H10" s="64" t="s">
        <v>0</v>
      </c>
      <c r="I10" s="157" t="s">
        <v>25</v>
      </c>
      <c r="J10" s="306" t="s">
        <v>3</v>
      </c>
      <c r="K10" s="15"/>
    </row>
    <row r="11" spans="1:11" s="14" customFormat="1" ht="20.100000000000001" customHeight="1" x14ac:dyDescent="0.3">
      <c r="A11" s="251"/>
      <c r="B11" s="231"/>
      <c r="C11" s="253"/>
      <c r="D11" s="203">
        <v>43587</v>
      </c>
      <c r="E11" s="82"/>
      <c r="F11" s="109"/>
      <c r="G11" s="158">
        <v>43528</v>
      </c>
      <c r="H11" s="82"/>
      <c r="I11" s="159"/>
      <c r="J11" s="306"/>
      <c r="K11" s="15"/>
    </row>
    <row r="12" spans="1:11" s="11" customFormat="1" ht="15.95" customHeight="1" x14ac:dyDescent="0.25">
      <c r="A12" s="254"/>
      <c r="B12" s="231" t="s">
        <v>17</v>
      </c>
      <c r="C12" s="231"/>
      <c r="D12" s="84"/>
      <c r="E12" s="84"/>
      <c r="F12" s="84"/>
      <c r="G12" s="160"/>
      <c r="H12" s="84"/>
      <c r="I12" s="161"/>
      <c r="J12" s="295"/>
      <c r="K12" s="28"/>
    </row>
    <row r="13" spans="1:11" s="11" customFormat="1" ht="15.95" customHeight="1" x14ac:dyDescent="0.25">
      <c r="A13" s="254"/>
      <c r="B13" s="255" t="s">
        <v>82</v>
      </c>
      <c r="C13" s="255">
        <f>SUM(C14:C23)</f>
        <v>340</v>
      </c>
      <c r="D13" s="78">
        <v>39</v>
      </c>
      <c r="E13" s="71">
        <v>0</v>
      </c>
      <c r="F13" s="77">
        <f t="shared" ref="D13:I13" si="0">SUM(F14:F23)</f>
        <v>0</v>
      </c>
      <c r="G13" s="162">
        <f t="shared" si="0"/>
        <v>0</v>
      </c>
      <c r="H13" s="79">
        <f t="shared" si="0"/>
        <v>0</v>
      </c>
      <c r="I13" s="163">
        <f t="shared" si="0"/>
        <v>0</v>
      </c>
      <c r="J13" s="295"/>
      <c r="K13" s="28"/>
    </row>
    <row r="14" spans="1:11" s="16" customFormat="1" ht="15" customHeight="1" x14ac:dyDescent="0.2">
      <c r="A14" s="213">
        <v>1</v>
      </c>
      <c r="B14" s="214" t="s">
        <v>27</v>
      </c>
      <c r="C14" s="215">
        <v>35</v>
      </c>
      <c r="D14" s="195"/>
      <c r="E14" s="46"/>
      <c r="F14" s="101" t="s">
        <v>300</v>
      </c>
      <c r="G14" s="111"/>
      <c r="H14" s="46"/>
      <c r="I14" s="112"/>
      <c r="J14" s="282"/>
    </row>
    <row r="15" spans="1:11" s="16" customFormat="1" x14ac:dyDescent="0.2">
      <c r="A15" s="213">
        <v>2</v>
      </c>
      <c r="B15" s="214" t="s">
        <v>28</v>
      </c>
      <c r="C15" s="215">
        <v>28</v>
      </c>
      <c r="D15" s="195">
        <v>26</v>
      </c>
      <c r="E15" s="46">
        <v>19</v>
      </c>
      <c r="F15" s="101"/>
      <c r="G15" s="111"/>
      <c r="H15" s="46"/>
      <c r="I15" s="112"/>
      <c r="J15" s="282"/>
    </row>
    <row r="16" spans="1:11" s="16" customFormat="1" ht="15" customHeight="1" x14ac:dyDescent="0.2">
      <c r="A16" s="213">
        <v>3</v>
      </c>
      <c r="B16" s="214" t="s">
        <v>60</v>
      </c>
      <c r="C16" s="215">
        <v>25</v>
      </c>
      <c r="D16" s="195">
        <v>33</v>
      </c>
      <c r="E16" s="46">
        <v>17</v>
      </c>
      <c r="F16" s="101"/>
      <c r="G16" s="111"/>
      <c r="H16" s="46"/>
      <c r="I16" s="112"/>
      <c r="J16" s="282"/>
    </row>
    <row r="17" spans="1:12" s="2" customFormat="1" ht="24" x14ac:dyDescent="0.2">
      <c r="A17" s="213">
        <v>4</v>
      </c>
      <c r="B17" s="214" t="s">
        <v>61</v>
      </c>
      <c r="C17" s="215">
        <v>31</v>
      </c>
      <c r="D17" s="195" t="s">
        <v>304</v>
      </c>
      <c r="E17" s="46">
        <v>6</v>
      </c>
      <c r="F17" s="101"/>
      <c r="G17" s="111"/>
      <c r="H17" s="46"/>
      <c r="I17" s="112"/>
      <c r="J17" s="282" t="s">
        <v>302</v>
      </c>
    </row>
    <row r="18" spans="1:12" s="2" customFormat="1" ht="24" x14ac:dyDescent="0.2">
      <c r="A18" s="213">
        <v>5</v>
      </c>
      <c r="B18" s="214" t="s">
        <v>62</v>
      </c>
      <c r="C18" s="215">
        <v>39</v>
      </c>
      <c r="D18" s="195" t="s">
        <v>303</v>
      </c>
      <c r="E18" s="46">
        <v>2</v>
      </c>
      <c r="F18" s="101"/>
      <c r="G18" s="111"/>
      <c r="H18" s="46"/>
      <c r="I18" s="112"/>
      <c r="J18" s="282" t="s">
        <v>301</v>
      </c>
    </row>
    <row r="19" spans="1:12" s="2" customFormat="1" ht="15" customHeight="1" x14ac:dyDescent="0.2">
      <c r="A19" s="213">
        <v>6</v>
      </c>
      <c r="B19" s="214" t="s">
        <v>63</v>
      </c>
      <c r="C19" s="215">
        <v>18</v>
      </c>
      <c r="D19" s="195"/>
      <c r="E19" s="46"/>
      <c r="F19" s="101" t="s">
        <v>300</v>
      </c>
      <c r="G19" s="111"/>
      <c r="H19" s="46"/>
      <c r="I19" s="112"/>
      <c r="J19" s="282"/>
    </row>
    <row r="20" spans="1:12" s="2" customFormat="1" ht="15" customHeight="1" x14ac:dyDescent="0.2">
      <c r="A20" s="213">
        <v>7</v>
      </c>
      <c r="B20" s="214" t="s">
        <v>192</v>
      </c>
      <c r="C20" s="215">
        <v>32</v>
      </c>
      <c r="D20" s="195">
        <v>34</v>
      </c>
      <c r="E20" s="46">
        <f>C20-D20</f>
        <v>-2</v>
      </c>
      <c r="F20" s="101"/>
      <c r="G20" s="111"/>
      <c r="H20" s="46"/>
      <c r="I20" s="112"/>
      <c r="J20" s="282"/>
    </row>
    <row r="21" spans="1:12" s="2" customFormat="1" ht="15" customHeight="1" x14ac:dyDescent="0.2">
      <c r="A21" s="213">
        <v>8</v>
      </c>
      <c r="B21" s="214" t="s">
        <v>193</v>
      </c>
      <c r="C21" s="215">
        <v>32</v>
      </c>
      <c r="D21" s="195">
        <v>17</v>
      </c>
      <c r="E21" s="46">
        <f>C21-D21</f>
        <v>15</v>
      </c>
      <c r="F21" s="101"/>
      <c r="G21" s="111"/>
      <c r="H21" s="46"/>
      <c r="I21" s="112"/>
      <c r="J21" s="282"/>
    </row>
    <row r="22" spans="1:12" s="2" customFormat="1" ht="15" customHeight="1" x14ac:dyDescent="0.2">
      <c r="A22" s="213">
        <v>9</v>
      </c>
      <c r="B22" s="214" t="s">
        <v>194</v>
      </c>
      <c r="C22" s="215">
        <v>57</v>
      </c>
      <c r="D22" s="195">
        <v>24</v>
      </c>
      <c r="E22" s="46">
        <f>C22-D22</f>
        <v>33</v>
      </c>
      <c r="F22" s="101"/>
      <c r="G22" s="111"/>
      <c r="H22" s="46"/>
      <c r="I22" s="112"/>
      <c r="J22" s="282"/>
    </row>
    <row r="23" spans="1:12" s="2" customFormat="1" ht="15" customHeight="1" x14ac:dyDescent="0.2">
      <c r="A23" s="213">
        <v>10</v>
      </c>
      <c r="B23" s="214" t="s">
        <v>195</v>
      </c>
      <c r="C23" s="215">
        <v>43</v>
      </c>
      <c r="D23" s="195"/>
      <c r="E23" s="46"/>
      <c r="F23" s="101" t="s">
        <v>300</v>
      </c>
      <c r="G23" s="111"/>
      <c r="H23" s="46"/>
      <c r="I23" s="112"/>
      <c r="J23" s="282"/>
      <c r="L23" s="25"/>
    </row>
    <row r="24" spans="1:12" s="2" customFormat="1" ht="15.95" customHeight="1" x14ac:dyDescent="0.2">
      <c r="A24" s="215"/>
      <c r="B24" s="256" t="s">
        <v>83</v>
      </c>
      <c r="C24" s="255">
        <f>SUM(C25:C53)</f>
        <v>1290</v>
      </c>
      <c r="D24" s="78">
        <v>15</v>
      </c>
      <c r="E24" s="71">
        <f>C24-D24</f>
        <v>1275</v>
      </c>
      <c r="F24" s="77">
        <f t="shared" ref="D24:I24" si="1">SUM(F25:F53)</f>
        <v>0</v>
      </c>
      <c r="G24" s="162">
        <f t="shared" si="1"/>
        <v>0</v>
      </c>
      <c r="H24" s="79">
        <f t="shared" si="1"/>
        <v>0</v>
      </c>
      <c r="I24" s="163">
        <f t="shared" si="1"/>
        <v>0</v>
      </c>
      <c r="J24" s="292"/>
      <c r="L24" s="25"/>
    </row>
    <row r="25" spans="1:12" s="2" customFormat="1" ht="15" customHeight="1" x14ac:dyDescent="0.2">
      <c r="A25" s="213">
        <v>1</v>
      </c>
      <c r="B25" s="214" t="s">
        <v>64</v>
      </c>
      <c r="C25" s="215">
        <v>48</v>
      </c>
      <c r="D25" s="195">
        <f>21+14</f>
        <v>35</v>
      </c>
      <c r="E25" s="46">
        <f>C25-D25</f>
        <v>13</v>
      </c>
      <c r="F25" s="110"/>
      <c r="G25" s="111"/>
      <c r="H25" s="46"/>
      <c r="I25" s="164"/>
      <c r="J25" s="282"/>
      <c r="L25" s="18"/>
    </row>
    <row r="26" spans="1:12" s="2" customFormat="1" ht="15" customHeight="1" x14ac:dyDescent="0.2">
      <c r="A26" s="213">
        <v>2</v>
      </c>
      <c r="B26" s="214" t="s">
        <v>65</v>
      </c>
      <c r="C26" s="215">
        <v>43</v>
      </c>
      <c r="D26" s="195">
        <v>49</v>
      </c>
      <c r="E26" s="46">
        <f>C26-D26</f>
        <v>-6</v>
      </c>
      <c r="F26" s="110"/>
      <c r="G26" s="111"/>
      <c r="H26" s="46"/>
      <c r="I26" s="164"/>
      <c r="J26" s="282"/>
      <c r="L26" s="18"/>
    </row>
    <row r="27" spans="1:12" s="2" customFormat="1" ht="15" customHeight="1" x14ac:dyDescent="0.2">
      <c r="A27" s="213">
        <v>3</v>
      </c>
      <c r="B27" s="214" t="s">
        <v>66</v>
      </c>
      <c r="C27" s="215">
        <v>37</v>
      </c>
      <c r="D27" s="195">
        <v>39</v>
      </c>
      <c r="E27" s="46">
        <f>C27-D27</f>
        <v>-2</v>
      </c>
      <c r="F27" s="110"/>
      <c r="G27" s="111"/>
      <c r="H27" s="46"/>
      <c r="I27" s="164"/>
      <c r="J27" s="282"/>
      <c r="L27" s="18"/>
    </row>
    <row r="28" spans="1:12" s="2" customFormat="1" ht="15" customHeight="1" x14ac:dyDescent="0.2">
      <c r="A28" s="213">
        <v>4</v>
      </c>
      <c r="B28" s="214" t="s">
        <v>67</v>
      </c>
      <c r="C28" s="215">
        <v>43</v>
      </c>
      <c r="D28" s="195">
        <v>33</v>
      </c>
      <c r="E28" s="46">
        <f>C28-D28</f>
        <v>10</v>
      </c>
      <c r="F28" s="110"/>
      <c r="G28" s="111"/>
      <c r="H28" s="46"/>
      <c r="I28" s="164"/>
      <c r="J28" s="282"/>
      <c r="L28" s="18"/>
    </row>
    <row r="29" spans="1:12" s="2" customFormat="1" ht="15" customHeight="1" x14ac:dyDescent="0.2">
      <c r="A29" s="213">
        <v>5</v>
      </c>
      <c r="B29" s="214" t="s">
        <v>68</v>
      </c>
      <c r="C29" s="215">
        <v>48</v>
      </c>
      <c r="D29" s="195">
        <v>42</v>
      </c>
      <c r="E29" s="46">
        <f>C29-D29</f>
        <v>6</v>
      </c>
      <c r="F29" s="110"/>
      <c r="G29" s="111"/>
      <c r="H29" s="46"/>
      <c r="I29" s="164"/>
      <c r="J29" s="282"/>
      <c r="L29" s="18"/>
    </row>
    <row r="30" spans="1:12" s="2" customFormat="1" ht="24" x14ac:dyDescent="0.2">
      <c r="A30" s="213">
        <v>6</v>
      </c>
      <c r="B30" s="214" t="s">
        <v>69</v>
      </c>
      <c r="C30" s="215">
        <v>43</v>
      </c>
      <c r="D30" s="195" t="s">
        <v>305</v>
      </c>
      <c r="E30" s="46">
        <v>11</v>
      </c>
      <c r="F30" s="110"/>
      <c r="G30" s="111"/>
      <c r="H30" s="46"/>
      <c r="I30" s="164"/>
      <c r="J30" s="282" t="s">
        <v>306</v>
      </c>
      <c r="L30" s="18"/>
    </row>
    <row r="31" spans="1:12" s="2" customFormat="1" ht="15" customHeight="1" x14ac:dyDescent="0.2">
      <c r="A31" s="213">
        <v>7</v>
      </c>
      <c r="B31" s="214" t="s">
        <v>70</v>
      </c>
      <c r="C31" s="215">
        <v>39</v>
      </c>
      <c r="D31" s="195">
        <v>32</v>
      </c>
      <c r="E31" s="46">
        <f>C31-D31</f>
        <v>7</v>
      </c>
      <c r="F31" s="101"/>
      <c r="G31" s="111"/>
      <c r="H31" s="46"/>
      <c r="I31" s="112"/>
      <c r="J31" s="282"/>
    </row>
    <row r="32" spans="1:12" s="2" customFormat="1" ht="15" customHeight="1" x14ac:dyDescent="0.2">
      <c r="A32" s="213">
        <v>8</v>
      </c>
      <c r="B32" s="214" t="s">
        <v>71</v>
      </c>
      <c r="C32" s="215">
        <v>45</v>
      </c>
      <c r="D32" s="195">
        <v>35</v>
      </c>
      <c r="E32" s="46">
        <f>C32-D32</f>
        <v>10</v>
      </c>
      <c r="F32" s="101"/>
      <c r="G32" s="111"/>
      <c r="H32" s="46"/>
      <c r="I32" s="112"/>
      <c r="J32" s="282"/>
    </row>
    <row r="33" spans="1:12" s="2" customFormat="1" ht="15" customHeight="1" x14ac:dyDescent="0.2">
      <c r="A33" s="213">
        <v>9</v>
      </c>
      <c r="B33" s="214" t="s">
        <v>72</v>
      </c>
      <c r="C33" s="215">
        <v>50</v>
      </c>
      <c r="D33" s="195">
        <f>14+16</f>
        <v>30</v>
      </c>
      <c r="E33" s="46">
        <f>C33-D33</f>
        <v>20</v>
      </c>
      <c r="F33" s="101"/>
      <c r="G33" s="111"/>
      <c r="H33" s="46"/>
      <c r="I33" s="112"/>
      <c r="J33" s="282"/>
      <c r="L33" s="18"/>
    </row>
    <row r="34" spans="1:12" s="2" customFormat="1" ht="15" customHeight="1" x14ac:dyDescent="0.2">
      <c r="A34" s="213">
        <v>10</v>
      </c>
      <c r="B34" s="214" t="s">
        <v>73</v>
      </c>
      <c r="C34" s="215">
        <v>37</v>
      </c>
      <c r="D34" s="195">
        <v>18</v>
      </c>
      <c r="E34" s="46">
        <f>C34-D34</f>
        <v>19</v>
      </c>
      <c r="F34" s="101"/>
      <c r="G34" s="111"/>
      <c r="H34" s="46"/>
      <c r="I34" s="112"/>
      <c r="J34" s="282"/>
      <c r="L34" s="18"/>
    </row>
    <row r="35" spans="1:12" s="2" customFormat="1" ht="15" customHeight="1" x14ac:dyDescent="0.2">
      <c r="A35" s="213">
        <v>11</v>
      </c>
      <c r="B35" s="214" t="s">
        <v>74</v>
      </c>
      <c r="C35" s="215">
        <v>42</v>
      </c>
      <c r="D35" s="195">
        <v>42</v>
      </c>
      <c r="E35" s="46">
        <f>C35-D35</f>
        <v>0</v>
      </c>
      <c r="F35" s="101"/>
      <c r="G35" s="111"/>
      <c r="H35" s="46"/>
      <c r="I35" s="112"/>
      <c r="J35" s="282"/>
    </row>
    <row r="36" spans="1:12" s="2" customFormat="1" ht="15" customHeight="1" x14ac:dyDescent="0.2">
      <c r="A36" s="213">
        <v>12</v>
      </c>
      <c r="B36" s="214" t="s">
        <v>75</v>
      </c>
      <c r="C36" s="215">
        <v>37</v>
      </c>
      <c r="D36" s="195" t="s">
        <v>307</v>
      </c>
      <c r="E36" s="46">
        <v>5</v>
      </c>
      <c r="F36" s="101"/>
      <c r="G36" s="111"/>
      <c r="H36" s="46"/>
      <c r="I36" s="112"/>
      <c r="J36" s="282"/>
      <c r="L36" s="18"/>
    </row>
    <row r="37" spans="1:12" s="2" customFormat="1" ht="15" customHeight="1" x14ac:dyDescent="0.2">
      <c r="A37" s="213">
        <v>13</v>
      </c>
      <c r="B37" s="214" t="s">
        <v>76</v>
      </c>
      <c r="C37" s="215">
        <v>42</v>
      </c>
      <c r="D37" s="195">
        <v>36</v>
      </c>
      <c r="E37" s="46">
        <f>C37-D37</f>
        <v>6</v>
      </c>
      <c r="F37" s="101"/>
      <c r="G37" s="111"/>
      <c r="H37" s="46"/>
      <c r="I37" s="112"/>
      <c r="J37" s="282"/>
      <c r="L37" s="18"/>
    </row>
    <row r="38" spans="1:12" s="2" customFormat="1" ht="15" customHeight="1" x14ac:dyDescent="0.2">
      <c r="A38" s="213">
        <v>14</v>
      </c>
      <c r="B38" s="214" t="s">
        <v>77</v>
      </c>
      <c r="C38" s="215">
        <v>30</v>
      </c>
      <c r="D38" s="195">
        <v>23</v>
      </c>
      <c r="E38" s="46">
        <f>C38-D38</f>
        <v>7</v>
      </c>
      <c r="F38" s="101"/>
      <c r="G38" s="111"/>
      <c r="H38" s="46"/>
      <c r="I38" s="112"/>
      <c r="J38" s="282"/>
      <c r="L38" s="18"/>
    </row>
    <row r="39" spans="1:12" s="2" customFormat="1" ht="15" customHeight="1" x14ac:dyDescent="0.2">
      <c r="A39" s="213">
        <v>15</v>
      </c>
      <c r="B39" s="214" t="s">
        <v>78</v>
      </c>
      <c r="C39" s="215">
        <v>37</v>
      </c>
      <c r="D39" s="195">
        <v>30</v>
      </c>
      <c r="E39" s="46">
        <f t="shared" ref="E39:E42" si="2">C39-D39</f>
        <v>7</v>
      </c>
      <c r="F39" s="101"/>
      <c r="G39" s="111"/>
      <c r="H39" s="46"/>
      <c r="I39" s="112"/>
      <c r="J39" s="282"/>
      <c r="L39" s="18"/>
    </row>
    <row r="40" spans="1:12" s="2" customFormat="1" ht="15" customHeight="1" x14ac:dyDescent="0.2">
      <c r="A40" s="213">
        <v>16</v>
      </c>
      <c r="B40" s="214" t="s">
        <v>80</v>
      </c>
      <c r="C40" s="215">
        <v>20</v>
      </c>
      <c r="D40" s="195">
        <v>35</v>
      </c>
      <c r="E40" s="46">
        <f t="shared" si="2"/>
        <v>-15</v>
      </c>
      <c r="F40" s="101"/>
      <c r="G40" s="111"/>
      <c r="H40" s="46"/>
      <c r="I40" s="112"/>
      <c r="J40" s="282"/>
      <c r="L40" s="18"/>
    </row>
    <row r="41" spans="1:12" s="2" customFormat="1" ht="15" customHeight="1" x14ac:dyDescent="0.2">
      <c r="A41" s="213">
        <v>17</v>
      </c>
      <c r="B41" s="214" t="s">
        <v>79</v>
      </c>
      <c r="C41" s="215">
        <v>48</v>
      </c>
      <c r="D41" s="195">
        <v>22</v>
      </c>
      <c r="E41" s="46">
        <f t="shared" si="2"/>
        <v>26</v>
      </c>
      <c r="F41" s="101"/>
      <c r="G41" s="111"/>
      <c r="H41" s="46"/>
      <c r="I41" s="112"/>
      <c r="J41" s="282"/>
      <c r="L41" s="18"/>
    </row>
    <row r="42" spans="1:12" s="2" customFormat="1" ht="15" customHeight="1" thickBot="1" x14ac:dyDescent="0.25">
      <c r="A42" s="257">
        <v>18</v>
      </c>
      <c r="B42" s="258" t="s">
        <v>81</v>
      </c>
      <c r="C42" s="232">
        <v>44</v>
      </c>
      <c r="D42" s="198">
        <v>30</v>
      </c>
      <c r="E42" s="46">
        <f t="shared" si="2"/>
        <v>14</v>
      </c>
      <c r="F42" s="104"/>
      <c r="G42" s="131"/>
      <c r="H42" s="51"/>
      <c r="I42" s="132"/>
      <c r="J42" s="283"/>
    </row>
    <row r="43" spans="1:12" s="2" customFormat="1" ht="15" customHeight="1" thickBot="1" x14ac:dyDescent="0.25">
      <c r="A43" s="271">
        <v>19</v>
      </c>
      <c r="B43" s="272" t="s">
        <v>229</v>
      </c>
      <c r="C43" s="259">
        <v>57</v>
      </c>
      <c r="D43" s="273"/>
      <c r="E43" s="274"/>
      <c r="F43" s="275"/>
      <c r="G43" s="276"/>
      <c r="H43" s="274"/>
      <c r="I43" s="277"/>
      <c r="J43" s="297"/>
    </row>
    <row r="44" spans="1:12" s="2" customFormat="1" ht="15" customHeight="1" x14ac:dyDescent="0.2">
      <c r="A44" s="70">
        <v>20</v>
      </c>
      <c r="B44" s="59" t="s">
        <v>230</v>
      </c>
      <c r="C44" s="9">
        <v>55</v>
      </c>
      <c r="D44" s="46"/>
      <c r="E44" s="46"/>
      <c r="F44" s="46"/>
      <c r="G44" s="46"/>
      <c r="H44" s="46"/>
      <c r="I44" s="46"/>
      <c r="J44" s="284"/>
    </row>
    <row r="45" spans="1:12" s="2" customFormat="1" ht="15" customHeight="1" x14ac:dyDescent="0.2">
      <c r="A45" s="70">
        <v>21</v>
      </c>
      <c r="B45" s="59" t="s">
        <v>231</v>
      </c>
      <c r="C45" s="9">
        <v>50</v>
      </c>
      <c r="D45" s="46"/>
      <c r="E45" s="46"/>
      <c r="F45" s="46" t="s">
        <v>228</v>
      </c>
      <c r="G45" s="46"/>
      <c r="H45" s="46"/>
      <c r="I45" s="46"/>
      <c r="J45" s="284"/>
      <c r="L45" s="18"/>
    </row>
    <row r="46" spans="1:12" s="2" customFormat="1" ht="15" customHeight="1" x14ac:dyDescent="0.2">
      <c r="A46" s="70">
        <v>22</v>
      </c>
      <c r="B46" s="59" t="s">
        <v>232</v>
      </c>
      <c r="C46" s="9">
        <v>55</v>
      </c>
      <c r="D46" s="46"/>
      <c r="E46" s="46"/>
      <c r="F46" s="46"/>
      <c r="G46" s="46"/>
      <c r="H46" s="46"/>
      <c r="I46" s="46"/>
      <c r="J46" s="284"/>
    </row>
    <row r="47" spans="1:12" s="2" customFormat="1" ht="15" customHeight="1" x14ac:dyDescent="0.2">
      <c r="A47" s="70">
        <v>23</v>
      </c>
      <c r="B47" s="59" t="s">
        <v>233</v>
      </c>
      <c r="C47" s="9">
        <v>49</v>
      </c>
      <c r="D47" s="46"/>
      <c r="E47" s="46"/>
      <c r="F47" s="46"/>
      <c r="G47" s="46"/>
      <c r="H47" s="46"/>
      <c r="I47" s="46"/>
      <c r="J47" s="284"/>
    </row>
    <row r="48" spans="1:12" s="2" customFormat="1" ht="15" customHeight="1" x14ac:dyDescent="0.2">
      <c r="A48" s="70">
        <v>24</v>
      </c>
      <c r="B48" s="59" t="s">
        <v>234</v>
      </c>
      <c r="C48" s="9">
        <v>48</v>
      </c>
      <c r="D48" s="46"/>
      <c r="E48" s="46"/>
      <c r="F48" s="46"/>
      <c r="G48" s="46"/>
      <c r="H48" s="46"/>
      <c r="I48" s="46"/>
      <c r="J48" s="284"/>
      <c r="L48" s="18"/>
    </row>
    <row r="49" spans="1:12" s="2" customFormat="1" ht="15" customHeight="1" x14ac:dyDescent="0.2">
      <c r="A49" s="70">
        <v>25</v>
      </c>
      <c r="B49" s="59" t="s">
        <v>235</v>
      </c>
      <c r="C49" s="9">
        <v>56</v>
      </c>
      <c r="D49" s="46"/>
      <c r="E49" s="46"/>
      <c r="F49" s="46"/>
      <c r="G49" s="46"/>
      <c r="H49" s="46"/>
      <c r="I49" s="46"/>
      <c r="J49" s="284"/>
      <c r="L49" s="18"/>
    </row>
    <row r="50" spans="1:12" s="2" customFormat="1" ht="15" customHeight="1" x14ac:dyDescent="0.2">
      <c r="A50" s="70">
        <v>26</v>
      </c>
      <c r="B50" s="59" t="s">
        <v>236</v>
      </c>
      <c r="C50" s="9">
        <v>50</v>
      </c>
      <c r="D50" s="46"/>
      <c r="E50" s="46"/>
      <c r="F50" s="46"/>
      <c r="G50" s="46"/>
      <c r="H50" s="46"/>
      <c r="I50" s="46"/>
      <c r="J50" s="284"/>
    </row>
    <row r="51" spans="1:12" s="2" customFormat="1" ht="15" customHeight="1" x14ac:dyDescent="0.2">
      <c r="A51" s="70">
        <v>27</v>
      </c>
      <c r="B51" s="59" t="s">
        <v>237</v>
      </c>
      <c r="C51" s="9">
        <v>47</v>
      </c>
      <c r="D51" s="46"/>
      <c r="E51" s="46"/>
      <c r="F51" s="46"/>
      <c r="G51" s="46"/>
      <c r="H51" s="46"/>
      <c r="I51" s="46"/>
      <c r="J51" s="284"/>
      <c r="L51" s="18"/>
    </row>
    <row r="52" spans="1:12" s="2" customFormat="1" ht="15" customHeight="1" x14ac:dyDescent="0.2">
      <c r="A52" s="70">
        <v>28</v>
      </c>
      <c r="B52" s="59" t="s">
        <v>238</v>
      </c>
      <c r="C52" s="9">
        <v>54</v>
      </c>
      <c r="D52" s="46"/>
      <c r="E52" s="46"/>
      <c r="F52" s="46"/>
      <c r="G52" s="46"/>
      <c r="H52" s="46"/>
      <c r="I52" s="46"/>
      <c r="J52" s="284"/>
      <c r="L52" s="18"/>
    </row>
    <row r="53" spans="1:12" s="2" customFormat="1" ht="15" customHeight="1" x14ac:dyDescent="0.2">
      <c r="A53" s="70">
        <v>29</v>
      </c>
      <c r="B53" s="59" t="s">
        <v>239</v>
      </c>
      <c r="C53" s="9">
        <v>36</v>
      </c>
      <c r="D53" s="46"/>
      <c r="E53" s="46"/>
      <c r="F53" s="46"/>
      <c r="G53" s="46"/>
      <c r="H53" s="46"/>
      <c r="I53" s="46"/>
      <c r="J53" s="284"/>
    </row>
    <row r="54" spans="1:12" s="2" customFormat="1" ht="15.95" customHeight="1" x14ac:dyDescent="0.2">
      <c r="A54" s="9"/>
      <c r="B54" s="37" t="s">
        <v>16</v>
      </c>
      <c r="C54" s="3">
        <f>SUM(C13,C24)</f>
        <v>1630</v>
      </c>
      <c r="D54" s="72">
        <f t="shared" ref="D54:I54" si="3">SUM(D13,D24)</f>
        <v>54</v>
      </c>
      <c r="E54" s="72">
        <f t="shared" si="3"/>
        <v>1275</v>
      </c>
      <c r="F54" s="72">
        <f t="shared" si="3"/>
        <v>0</v>
      </c>
      <c r="G54" s="72">
        <f t="shared" si="3"/>
        <v>0</v>
      </c>
      <c r="H54" s="72">
        <f t="shared" si="3"/>
        <v>0</v>
      </c>
      <c r="I54" s="72">
        <f t="shared" si="3"/>
        <v>0</v>
      </c>
      <c r="J54" s="302"/>
      <c r="L54" s="18"/>
    </row>
    <row r="55" spans="1:12" s="11" customFormat="1" ht="15.95" customHeight="1" x14ac:dyDescent="0.25">
      <c r="A55" s="38"/>
      <c r="B55" s="83" t="s">
        <v>13</v>
      </c>
      <c r="C55" s="84"/>
      <c r="D55" s="84"/>
      <c r="E55" s="84"/>
      <c r="F55" s="84"/>
      <c r="G55" s="84"/>
      <c r="H55" s="84"/>
      <c r="I55" s="84"/>
      <c r="J55" s="284"/>
      <c r="K55" s="2"/>
    </row>
    <row r="56" spans="1:12" s="2" customFormat="1" ht="15.95" customHeight="1" x14ac:dyDescent="0.2">
      <c r="A56" s="9"/>
      <c r="B56" s="52" t="s">
        <v>82</v>
      </c>
      <c r="C56" s="3">
        <f>SUM(C57:C64)</f>
        <v>325</v>
      </c>
      <c r="D56" s="72">
        <f t="shared" ref="D56:I56" si="4">SUM(D57:D64)</f>
        <v>0</v>
      </c>
      <c r="E56" s="72">
        <f t="shared" si="4"/>
        <v>0</v>
      </c>
      <c r="F56" s="72">
        <f t="shared" si="4"/>
        <v>0</v>
      </c>
      <c r="G56" s="72">
        <f t="shared" si="4"/>
        <v>0</v>
      </c>
      <c r="H56" s="72">
        <f t="shared" si="4"/>
        <v>0</v>
      </c>
      <c r="I56" s="72">
        <f t="shared" si="4"/>
        <v>0</v>
      </c>
      <c r="J56" s="302"/>
    </row>
    <row r="57" spans="1:12" s="2" customFormat="1" ht="15.6" customHeight="1" x14ac:dyDescent="0.2">
      <c r="A57" s="58">
        <v>1</v>
      </c>
      <c r="B57" s="59" t="s">
        <v>52</v>
      </c>
      <c r="C57" s="9">
        <v>22</v>
      </c>
      <c r="D57" s="46"/>
      <c r="E57" s="46"/>
      <c r="F57" s="46"/>
      <c r="G57" s="46"/>
      <c r="H57" s="46"/>
      <c r="I57" s="46"/>
      <c r="J57" s="284"/>
    </row>
    <row r="58" spans="1:12" s="2" customFormat="1" ht="15.6" customHeight="1" x14ac:dyDescent="0.2">
      <c r="A58" s="58">
        <v>2</v>
      </c>
      <c r="B58" s="59" t="s">
        <v>53</v>
      </c>
      <c r="C58" s="9">
        <v>28</v>
      </c>
      <c r="D58" s="46"/>
      <c r="E58" s="46"/>
      <c r="F58" s="46"/>
      <c r="G58" s="46"/>
      <c r="H58" s="46"/>
      <c r="I58" s="46"/>
      <c r="J58" s="298"/>
      <c r="K58" s="18"/>
      <c r="L58" s="18"/>
    </row>
    <row r="59" spans="1:12" s="2" customFormat="1" ht="15.6" customHeight="1" x14ac:dyDescent="0.2">
      <c r="A59" s="70">
        <v>3</v>
      </c>
      <c r="B59" s="59" t="s">
        <v>139</v>
      </c>
      <c r="C59" s="9">
        <v>39</v>
      </c>
      <c r="D59" s="46"/>
      <c r="E59" s="46"/>
      <c r="F59" s="46"/>
      <c r="G59" s="46"/>
      <c r="H59" s="46"/>
      <c r="I59" s="46"/>
      <c r="J59" s="298"/>
      <c r="K59" s="18"/>
      <c r="L59" s="18"/>
    </row>
    <row r="60" spans="1:12" s="2" customFormat="1" ht="15.6" customHeight="1" x14ac:dyDescent="0.2">
      <c r="A60" s="70">
        <v>4</v>
      </c>
      <c r="B60" s="59" t="s">
        <v>140</v>
      </c>
      <c r="C60" s="9">
        <v>51</v>
      </c>
      <c r="D60" s="46"/>
      <c r="E60" s="46"/>
      <c r="F60" s="46"/>
      <c r="G60" s="46"/>
      <c r="H60" s="46"/>
      <c r="I60" s="46"/>
      <c r="J60" s="298"/>
      <c r="K60" s="18"/>
      <c r="L60" s="18"/>
    </row>
    <row r="61" spans="1:12" s="2" customFormat="1" ht="15.6" customHeight="1" x14ac:dyDescent="0.2">
      <c r="A61" s="70">
        <v>5</v>
      </c>
      <c r="B61" s="59" t="s">
        <v>220</v>
      </c>
      <c r="C61" s="9">
        <v>19</v>
      </c>
      <c r="D61" s="46"/>
      <c r="E61" s="46"/>
      <c r="F61" s="46"/>
      <c r="G61" s="46"/>
      <c r="H61" s="46"/>
      <c r="I61" s="46"/>
      <c r="J61" s="298"/>
      <c r="K61" s="18"/>
      <c r="L61" s="18"/>
    </row>
    <row r="62" spans="1:12" s="2" customFormat="1" ht="15.6" customHeight="1" x14ac:dyDescent="0.2">
      <c r="A62" s="70">
        <v>6</v>
      </c>
      <c r="B62" s="59" t="s">
        <v>221</v>
      </c>
      <c r="C62" s="9">
        <v>69</v>
      </c>
      <c r="D62" s="46"/>
      <c r="E62" s="46"/>
      <c r="F62" s="46"/>
      <c r="G62" s="46"/>
      <c r="H62" s="46"/>
      <c r="I62" s="46"/>
      <c r="J62" s="298"/>
      <c r="K62" s="18"/>
      <c r="L62" s="18"/>
    </row>
    <row r="63" spans="1:12" s="2" customFormat="1" ht="15.6" customHeight="1" x14ac:dyDescent="0.2">
      <c r="A63" s="70">
        <v>7</v>
      </c>
      <c r="B63" s="59" t="s">
        <v>222</v>
      </c>
      <c r="C63" s="9">
        <v>50</v>
      </c>
      <c r="D63" s="46"/>
      <c r="E63" s="46"/>
      <c r="F63" s="46"/>
      <c r="G63" s="46"/>
      <c r="H63" s="46"/>
      <c r="I63" s="46"/>
      <c r="J63" s="298"/>
      <c r="K63" s="18"/>
      <c r="L63" s="18"/>
    </row>
    <row r="64" spans="1:12" s="2" customFormat="1" ht="15.6" customHeight="1" x14ac:dyDescent="0.2">
      <c r="A64" s="70">
        <v>8</v>
      </c>
      <c r="B64" s="59" t="s">
        <v>223</v>
      </c>
      <c r="C64" s="9">
        <v>47</v>
      </c>
      <c r="D64" s="46"/>
      <c r="E64" s="46"/>
      <c r="F64" s="46"/>
      <c r="G64" s="46"/>
      <c r="H64" s="46"/>
      <c r="I64" s="46"/>
      <c r="J64" s="298"/>
      <c r="K64" s="18"/>
      <c r="L64" s="18"/>
    </row>
    <row r="65" spans="1:13" s="2" customFormat="1" ht="15.95" customHeight="1" x14ac:dyDescent="0.2">
      <c r="A65" s="9"/>
      <c r="B65" s="57" t="s">
        <v>83</v>
      </c>
      <c r="C65" s="3">
        <f>SUM(C66:C72)</f>
        <v>266</v>
      </c>
      <c r="D65" s="72">
        <f t="shared" ref="D65:I65" si="5">SUM(D66:D72)</f>
        <v>0</v>
      </c>
      <c r="E65" s="72">
        <f t="shared" si="5"/>
        <v>0</v>
      </c>
      <c r="F65" s="72">
        <f t="shared" si="5"/>
        <v>0</v>
      </c>
      <c r="G65" s="72">
        <f t="shared" si="5"/>
        <v>0</v>
      </c>
      <c r="H65" s="72">
        <f t="shared" si="5"/>
        <v>0</v>
      </c>
      <c r="I65" s="72">
        <f t="shared" si="5"/>
        <v>0</v>
      </c>
      <c r="J65" s="302"/>
      <c r="L65" s="18"/>
    </row>
    <row r="66" spans="1:13" s="2" customFormat="1" ht="15" customHeight="1" x14ac:dyDescent="0.2">
      <c r="A66" s="58">
        <v>1</v>
      </c>
      <c r="B66" s="59" t="s">
        <v>54</v>
      </c>
      <c r="C66" s="9">
        <v>21</v>
      </c>
      <c r="D66" s="46"/>
      <c r="E66" s="46"/>
      <c r="F66" s="46"/>
      <c r="G66" s="46"/>
      <c r="H66" s="46"/>
      <c r="I66" s="46"/>
      <c r="J66" s="284"/>
      <c r="K66" s="18"/>
    </row>
    <row r="67" spans="1:13" s="2" customFormat="1" ht="15" customHeight="1" x14ac:dyDescent="0.2">
      <c r="A67" s="70">
        <v>2</v>
      </c>
      <c r="B67" s="59" t="s">
        <v>141</v>
      </c>
      <c r="C67" s="9">
        <v>49</v>
      </c>
      <c r="D67" s="46"/>
      <c r="E67" s="46"/>
      <c r="F67" s="46"/>
      <c r="G67" s="46"/>
      <c r="H67" s="46"/>
      <c r="I67" s="46"/>
      <c r="J67" s="298"/>
      <c r="K67" s="18"/>
    </row>
    <row r="68" spans="1:13" s="2" customFormat="1" ht="15" customHeight="1" x14ac:dyDescent="0.2">
      <c r="A68" s="70">
        <v>3</v>
      </c>
      <c r="B68" s="59" t="s">
        <v>142</v>
      </c>
      <c r="C68" s="9">
        <v>39</v>
      </c>
      <c r="D68" s="46"/>
      <c r="E68" s="46"/>
      <c r="F68" s="46"/>
      <c r="G68" s="46"/>
      <c r="H68" s="46"/>
      <c r="I68" s="46"/>
      <c r="J68" s="284"/>
    </row>
    <row r="69" spans="1:13" s="16" customFormat="1" ht="15" customHeight="1" x14ac:dyDescent="0.2">
      <c r="A69" s="70">
        <v>4</v>
      </c>
      <c r="B69" s="59" t="s">
        <v>240</v>
      </c>
      <c r="C69" s="9">
        <v>39</v>
      </c>
      <c r="D69" s="46"/>
      <c r="E69" s="46"/>
      <c r="F69" s="46"/>
      <c r="G69" s="46"/>
      <c r="H69" s="46"/>
      <c r="I69" s="46"/>
      <c r="J69" s="284"/>
      <c r="L69" s="18"/>
      <c r="M69" s="18"/>
    </row>
    <row r="70" spans="1:13" s="2" customFormat="1" ht="15" customHeight="1" x14ac:dyDescent="0.2">
      <c r="A70" s="70">
        <v>5</v>
      </c>
      <c r="B70" s="59" t="s">
        <v>241</v>
      </c>
      <c r="C70" s="9">
        <v>43</v>
      </c>
      <c r="D70" s="46"/>
      <c r="E70" s="46"/>
      <c r="F70" s="46"/>
      <c r="G70" s="46"/>
      <c r="H70" s="46"/>
      <c r="I70" s="46"/>
      <c r="J70" s="298"/>
      <c r="K70" s="18"/>
    </row>
    <row r="71" spans="1:13" s="2" customFormat="1" ht="15" customHeight="1" x14ac:dyDescent="0.2">
      <c r="A71" s="70">
        <v>6</v>
      </c>
      <c r="B71" s="59" t="s">
        <v>242</v>
      </c>
      <c r="C71" s="9">
        <v>38</v>
      </c>
      <c r="D71" s="46"/>
      <c r="E71" s="46"/>
      <c r="F71" s="46"/>
      <c r="G71" s="46"/>
      <c r="H71" s="46"/>
      <c r="I71" s="46"/>
      <c r="J71" s="284"/>
    </row>
    <row r="72" spans="1:13" s="16" customFormat="1" ht="15" customHeight="1" x14ac:dyDescent="0.2">
      <c r="A72" s="70">
        <v>7</v>
      </c>
      <c r="B72" s="59" t="s">
        <v>243</v>
      </c>
      <c r="C72" s="9">
        <v>37</v>
      </c>
      <c r="D72" s="46"/>
      <c r="E72" s="46"/>
      <c r="F72" s="46"/>
      <c r="G72" s="46"/>
      <c r="H72" s="46"/>
      <c r="I72" s="46"/>
      <c r="J72" s="284"/>
      <c r="L72" s="18"/>
      <c r="M72" s="18"/>
    </row>
    <row r="73" spans="1:13" s="2" customFormat="1" ht="15.95" customHeight="1" x14ac:dyDescent="0.2">
      <c r="A73" s="9"/>
      <c r="B73" s="37" t="s">
        <v>16</v>
      </c>
      <c r="C73" s="3">
        <f>SUM(C56,C65)</f>
        <v>591</v>
      </c>
      <c r="D73" s="72">
        <f t="shared" ref="D73:I73" si="6">SUM(D56,D65)</f>
        <v>0</v>
      </c>
      <c r="E73" s="72">
        <f t="shared" si="6"/>
        <v>0</v>
      </c>
      <c r="F73" s="72">
        <f t="shared" si="6"/>
        <v>0</v>
      </c>
      <c r="G73" s="72">
        <f t="shared" si="6"/>
        <v>0</v>
      </c>
      <c r="H73" s="72">
        <f t="shared" si="6"/>
        <v>0</v>
      </c>
      <c r="I73" s="72">
        <f t="shared" si="6"/>
        <v>0</v>
      </c>
      <c r="J73" s="298"/>
      <c r="K73" s="18"/>
    </row>
    <row r="74" spans="1:13" s="11" customFormat="1" ht="15.95" customHeight="1" x14ac:dyDescent="0.25">
      <c r="A74" s="38"/>
      <c r="B74" s="83" t="s">
        <v>19</v>
      </c>
      <c r="C74" s="84"/>
      <c r="D74" s="84"/>
      <c r="E74" s="84"/>
      <c r="F74" s="84"/>
      <c r="G74" s="84"/>
      <c r="H74" s="84"/>
      <c r="I74" s="84"/>
      <c r="J74" s="307"/>
      <c r="K74" s="28"/>
    </row>
    <row r="75" spans="1:13" s="2" customFormat="1" ht="15.95" customHeight="1" x14ac:dyDescent="0.2">
      <c r="A75" s="9"/>
      <c r="B75" s="52" t="s">
        <v>82</v>
      </c>
      <c r="C75" s="3">
        <f>SUM(C76:C82)</f>
        <v>225</v>
      </c>
      <c r="D75" s="72">
        <f t="shared" ref="D75:I75" si="7">SUM(D76:D82)</f>
        <v>0</v>
      </c>
      <c r="E75" s="72">
        <f t="shared" si="7"/>
        <v>0</v>
      </c>
      <c r="F75" s="72">
        <f t="shared" si="7"/>
        <v>0</v>
      </c>
      <c r="G75" s="72">
        <f t="shared" si="7"/>
        <v>0</v>
      </c>
      <c r="H75" s="72">
        <f t="shared" si="7"/>
        <v>0</v>
      </c>
      <c r="I75" s="72">
        <f t="shared" si="7"/>
        <v>0</v>
      </c>
      <c r="J75" s="302"/>
    </row>
    <row r="76" spans="1:13" s="2" customFormat="1" ht="15" customHeight="1" x14ac:dyDescent="0.2">
      <c r="A76" s="58">
        <v>1</v>
      </c>
      <c r="B76" s="59" t="s">
        <v>29</v>
      </c>
      <c r="C76" s="61">
        <v>29</v>
      </c>
      <c r="D76" s="46"/>
      <c r="E76" s="46"/>
      <c r="F76" s="46"/>
      <c r="G76" s="46"/>
      <c r="H76" s="46"/>
      <c r="I76" s="46"/>
      <c r="J76" s="284"/>
    </row>
    <row r="77" spans="1:13" s="2" customFormat="1" ht="15" customHeight="1" x14ac:dyDescent="0.2">
      <c r="A77" s="58">
        <v>2</v>
      </c>
      <c r="B77" s="59" t="s">
        <v>88</v>
      </c>
      <c r="C77" s="9">
        <v>34</v>
      </c>
      <c r="D77" s="46"/>
      <c r="E77" s="46"/>
      <c r="F77" s="46"/>
      <c r="G77" s="46"/>
      <c r="H77" s="46"/>
      <c r="I77" s="46"/>
      <c r="J77" s="284"/>
    </row>
    <row r="78" spans="1:13" s="2" customFormat="1" ht="15" customHeight="1" x14ac:dyDescent="0.2">
      <c r="A78" s="70">
        <v>3</v>
      </c>
      <c r="B78" s="59" t="s">
        <v>89</v>
      </c>
      <c r="C78" s="9">
        <v>34</v>
      </c>
      <c r="D78" s="46"/>
      <c r="E78" s="46"/>
      <c r="F78" s="46"/>
      <c r="G78" s="46"/>
      <c r="H78" s="46"/>
      <c r="I78" s="46"/>
      <c r="J78" s="284"/>
      <c r="L78" s="18"/>
    </row>
    <row r="79" spans="1:13" s="2" customFormat="1" ht="15" customHeight="1" x14ac:dyDescent="0.2">
      <c r="A79" s="70">
        <v>4</v>
      </c>
      <c r="B79" s="59" t="s">
        <v>87</v>
      </c>
      <c r="C79" s="9">
        <v>17</v>
      </c>
      <c r="D79" s="46"/>
      <c r="E79" s="46"/>
      <c r="F79" s="46"/>
      <c r="G79" s="46"/>
      <c r="H79" s="46"/>
      <c r="I79" s="46"/>
      <c r="J79" s="284"/>
      <c r="L79" s="18"/>
    </row>
    <row r="80" spans="1:13" s="2" customFormat="1" ht="15" customHeight="1" x14ac:dyDescent="0.2">
      <c r="A80" s="70">
        <v>5</v>
      </c>
      <c r="B80" s="59" t="s">
        <v>199</v>
      </c>
      <c r="C80" s="9">
        <v>37</v>
      </c>
      <c r="D80" s="46"/>
      <c r="E80" s="46"/>
      <c r="F80" s="46"/>
      <c r="G80" s="46"/>
      <c r="H80" s="46"/>
      <c r="I80" s="46"/>
      <c r="J80" s="284"/>
      <c r="L80" s="18"/>
    </row>
    <row r="81" spans="1:12" s="2" customFormat="1" ht="15" customHeight="1" x14ac:dyDescent="0.2">
      <c r="A81" s="70">
        <v>6</v>
      </c>
      <c r="B81" s="59" t="s">
        <v>200</v>
      </c>
      <c r="C81" s="9">
        <v>36</v>
      </c>
      <c r="D81" s="46"/>
      <c r="E81" s="46"/>
      <c r="F81" s="46"/>
      <c r="G81" s="46"/>
      <c r="H81" s="46"/>
      <c r="I81" s="46"/>
      <c r="J81" s="284"/>
      <c r="L81" s="18"/>
    </row>
    <row r="82" spans="1:12" s="2" customFormat="1" ht="15" customHeight="1" x14ac:dyDescent="0.2">
      <c r="A82" s="70">
        <v>7</v>
      </c>
      <c r="B82" s="59" t="s">
        <v>201</v>
      </c>
      <c r="C82" s="9">
        <v>38</v>
      </c>
      <c r="D82" s="46"/>
      <c r="E82" s="46"/>
      <c r="F82" s="46"/>
      <c r="G82" s="46"/>
      <c r="H82" s="46"/>
      <c r="I82" s="46"/>
      <c r="J82" s="284"/>
      <c r="L82" s="18"/>
    </row>
    <row r="83" spans="1:12" s="2" customFormat="1" ht="15.95" customHeight="1" x14ac:dyDescent="0.2">
      <c r="A83" s="9"/>
      <c r="B83" s="57" t="s">
        <v>83</v>
      </c>
      <c r="C83" s="3">
        <f>SUM(C84:C116)</f>
        <v>1351</v>
      </c>
      <c r="D83" s="72">
        <f t="shared" ref="D83:I83" si="8">SUM(D84:D116)</f>
        <v>0</v>
      </c>
      <c r="E83" s="72">
        <f t="shared" si="8"/>
        <v>0</v>
      </c>
      <c r="F83" s="72">
        <f t="shared" si="8"/>
        <v>0</v>
      </c>
      <c r="G83" s="72">
        <f t="shared" si="8"/>
        <v>0</v>
      </c>
      <c r="H83" s="72">
        <f t="shared" si="8"/>
        <v>0</v>
      </c>
      <c r="I83" s="72">
        <f t="shared" si="8"/>
        <v>0</v>
      </c>
      <c r="J83" s="302"/>
      <c r="L83" s="18"/>
    </row>
    <row r="84" spans="1:12" s="2" customFormat="1" ht="15" customHeight="1" x14ac:dyDescent="0.2">
      <c r="A84" s="70">
        <v>1</v>
      </c>
      <c r="B84" s="59" t="s">
        <v>90</v>
      </c>
      <c r="C84" s="9">
        <v>14</v>
      </c>
      <c r="D84" s="46"/>
      <c r="E84" s="46"/>
      <c r="F84" s="46"/>
      <c r="G84" s="46"/>
      <c r="H84" s="46"/>
      <c r="I84" s="46"/>
      <c r="J84" s="284"/>
      <c r="L84" s="18"/>
    </row>
    <row r="85" spans="1:12" s="2" customFormat="1" ht="15" customHeight="1" x14ac:dyDescent="0.2">
      <c r="A85" s="70">
        <v>2</v>
      </c>
      <c r="B85" s="59" t="s">
        <v>91</v>
      </c>
      <c r="C85" s="9">
        <v>12</v>
      </c>
      <c r="D85" s="46"/>
      <c r="E85" s="46"/>
      <c r="F85" s="46"/>
      <c r="G85" s="46"/>
      <c r="H85" s="46"/>
      <c r="I85" s="46"/>
      <c r="J85" s="284"/>
      <c r="L85" s="18"/>
    </row>
    <row r="86" spans="1:12" s="2" customFormat="1" ht="15" customHeight="1" x14ac:dyDescent="0.2">
      <c r="A86" s="70">
        <v>3</v>
      </c>
      <c r="B86" s="59" t="s">
        <v>92</v>
      </c>
      <c r="C86" s="9">
        <v>16</v>
      </c>
      <c r="D86" s="46"/>
      <c r="E86" s="46"/>
      <c r="F86" s="46"/>
      <c r="G86" s="46"/>
      <c r="H86" s="46"/>
      <c r="I86" s="46"/>
      <c r="J86" s="284"/>
      <c r="L86" s="18"/>
    </row>
    <row r="87" spans="1:12" s="2" customFormat="1" ht="15" customHeight="1" x14ac:dyDescent="0.2">
      <c r="A87" s="70">
        <v>4</v>
      </c>
      <c r="B87" s="59" t="s">
        <v>93</v>
      </c>
      <c r="C87" s="9">
        <v>52</v>
      </c>
      <c r="D87" s="46"/>
      <c r="E87" s="46"/>
      <c r="F87" s="46"/>
      <c r="G87" s="46"/>
      <c r="H87" s="46"/>
      <c r="I87" s="46"/>
      <c r="J87" s="284"/>
      <c r="L87" s="18"/>
    </row>
    <row r="88" spans="1:12" s="2" customFormat="1" ht="15" customHeight="1" x14ac:dyDescent="0.2">
      <c r="A88" s="70">
        <v>5</v>
      </c>
      <c r="B88" s="59" t="s">
        <v>94</v>
      </c>
      <c r="C88" s="9">
        <v>40</v>
      </c>
      <c r="D88" s="46"/>
      <c r="E88" s="46"/>
      <c r="F88" s="46"/>
      <c r="G88" s="46"/>
      <c r="H88" s="46"/>
      <c r="I88" s="46"/>
      <c r="J88" s="284"/>
    </row>
    <row r="89" spans="1:12" s="16" customFormat="1" ht="15" customHeight="1" x14ac:dyDescent="0.2">
      <c r="A89" s="70">
        <v>6</v>
      </c>
      <c r="B89" s="59" t="s">
        <v>95</v>
      </c>
      <c r="C89" s="9">
        <v>40</v>
      </c>
      <c r="D89" s="46"/>
      <c r="E89" s="46"/>
      <c r="F89" s="46"/>
      <c r="G89" s="46"/>
      <c r="H89" s="46"/>
      <c r="I89" s="46"/>
      <c r="J89" s="298"/>
      <c r="K89" s="18"/>
    </row>
    <row r="90" spans="1:12" s="2" customFormat="1" ht="15" customHeight="1" x14ac:dyDescent="0.2">
      <c r="A90" s="70">
        <v>7</v>
      </c>
      <c r="B90" s="59" t="s">
        <v>96</v>
      </c>
      <c r="C90" s="9">
        <v>54</v>
      </c>
      <c r="D90" s="46"/>
      <c r="E90" s="46"/>
      <c r="F90" s="46"/>
      <c r="G90" s="46"/>
      <c r="H90" s="46"/>
      <c r="I90" s="46"/>
      <c r="J90" s="308"/>
      <c r="K90" s="18"/>
      <c r="L90" s="18"/>
    </row>
    <row r="91" spans="1:12" s="2" customFormat="1" ht="15" customHeight="1" x14ac:dyDescent="0.2">
      <c r="A91" s="70">
        <v>8</v>
      </c>
      <c r="B91" s="59" t="s">
        <v>97</v>
      </c>
      <c r="C91" s="9">
        <v>41</v>
      </c>
      <c r="D91" s="46"/>
      <c r="E91" s="46"/>
      <c r="F91" s="46"/>
      <c r="G91" s="46"/>
      <c r="H91" s="46"/>
      <c r="I91" s="46"/>
      <c r="J91" s="298"/>
      <c r="K91" s="18"/>
      <c r="L91" s="18"/>
    </row>
    <row r="92" spans="1:12" s="2" customFormat="1" ht="15" customHeight="1" x14ac:dyDescent="0.2">
      <c r="A92" s="70">
        <v>9</v>
      </c>
      <c r="B92" s="59" t="s">
        <v>98</v>
      </c>
      <c r="C92" s="9">
        <v>44</v>
      </c>
      <c r="D92" s="46"/>
      <c r="E92" s="46"/>
      <c r="F92" s="46"/>
      <c r="G92" s="46"/>
      <c r="H92" s="46"/>
      <c r="I92" s="46"/>
      <c r="J92" s="284"/>
      <c r="L92" s="18"/>
    </row>
    <row r="93" spans="1:12" s="2" customFormat="1" ht="15" customHeight="1" x14ac:dyDescent="0.2">
      <c r="A93" s="70">
        <v>10</v>
      </c>
      <c r="B93" s="59" t="s">
        <v>99</v>
      </c>
      <c r="C93" s="9">
        <v>42</v>
      </c>
      <c r="D93" s="46"/>
      <c r="E93" s="46"/>
      <c r="F93" s="46"/>
      <c r="G93" s="46"/>
      <c r="H93" s="46"/>
      <c r="I93" s="46"/>
      <c r="J93" s="284"/>
      <c r="L93" s="18"/>
    </row>
    <row r="94" spans="1:12" s="2" customFormat="1" ht="15" customHeight="1" x14ac:dyDescent="0.2">
      <c r="A94" s="70">
        <v>11</v>
      </c>
      <c r="B94" s="59" t="s">
        <v>100</v>
      </c>
      <c r="C94" s="9">
        <v>40</v>
      </c>
      <c r="D94" s="46"/>
      <c r="E94" s="46"/>
      <c r="F94" s="46"/>
      <c r="G94" s="46"/>
      <c r="H94" s="46"/>
      <c r="I94" s="46"/>
      <c r="J94" s="284"/>
      <c r="L94" s="18"/>
    </row>
    <row r="95" spans="1:12" s="2" customFormat="1" ht="15" customHeight="1" x14ac:dyDescent="0.2">
      <c r="A95" s="70">
        <v>12</v>
      </c>
      <c r="B95" s="59" t="s">
        <v>101</v>
      </c>
      <c r="C95" s="9">
        <v>53</v>
      </c>
      <c r="D95" s="46"/>
      <c r="E95" s="46"/>
      <c r="F95" s="46"/>
      <c r="G95" s="46"/>
      <c r="H95" s="46"/>
      <c r="I95" s="46"/>
      <c r="J95" s="284"/>
      <c r="L95" s="18"/>
    </row>
    <row r="96" spans="1:12" s="2" customFormat="1" ht="15" customHeight="1" x14ac:dyDescent="0.2">
      <c r="A96" s="70">
        <v>13</v>
      </c>
      <c r="B96" s="59" t="s">
        <v>102</v>
      </c>
      <c r="C96" s="9">
        <v>41</v>
      </c>
      <c r="D96" s="46"/>
      <c r="E96" s="46"/>
      <c r="F96" s="46"/>
      <c r="G96" s="46"/>
      <c r="H96" s="46"/>
      <c r="I96" s="46"/>
      <c r="J96" s="284"/>
      <c r="L96" s="18"/>
    </row>
    <row r="97" spans="1:12" s="2" customFormat="1" ht="15" customHeight="1" x14ac:dyDescent="0.2">
      <c r="A97" s="70">
        <v>14</v>
      </c>
      <c r="B97" s="59" t="s">
        <v>103</v>
      </c>
      <c r="C97" s="9">
        <v>41</v>
      </c>
      <c r="D97" s="46"/>
      <c r="E97" s="46"/>
      <c r="F97" s="46"/>
      <c r="G97" s="46"/>
      <c r="H97" s="46"/>
      <c r="I97" s="46"/>
      <c r="J97" s="284"/>
      <c r="L97" s="18"/>
    </row>
    <row r="98" spans="1:12" s="2" customFormat="1" ht="15" customHeight="1" x14ac:dyDescent="0.2">
      <c r="A98" s="70">
        <v>15</v>
      </c>
      <c r="B98" s="59" t="s">
        <v>104</v>
      </c>
      <c r="C98" s="9">
        <v>51</v>
      </c>
      <c r="D98" s="46"/>
      <c r="E98" s="46"/>
      <c r="F98" s="46"/>
      <c r="G98" s="46"/>
      <c r="H98" s="46"/>
      <c r="I98" s="46"/>
      <c r="J98" s="284"/>
      <c r="L98" s="18"/>
    </row>
    <row r="99" spans="1:12" s="2" customFormat="1" ht="15" customHeight="1" x14ac:dyDescent="0.2">
      <c r="A99" s="70">
        <v>16</v>
      </c>
      <c r="B99" s="59" t="s">
        <v>105</v>
      </c>
      <c r="C99" s="9">
        <v>37</v>
      </c>
      <c r="D99" s="46"/>
      <c r="E99" s="46"/>
      <c r="F99" s="46"/>
      <c r="G99" s="46"/>
      <c r="H99" s="46"/>
      <c r="I99" s="46"/>
      <c r="J99" s="284"/>
      <c r="L99" s="18"/>
    </row>
    <row r="100" spans="1:12" s="2" customFormat="1" ht="15" customHeight="1" x14ac:dyDescent="0.2">
      <c r="A100" s="70">
        <v>17</v>
      </c>
      <c r="B100" s="59" t="s">
        <v>106</v>
      </c>
      <c r="C100" s="9">
        <v>41</v>
      </c>
      <c r="D100" s="46"/>
      <c r="E100" s="46"/>
      <c r="F100" s="46"/>
      <c r="G100" s="46"/>
      <c r="H100" s="46"/>
      <c r="I100" s="46"/>
      <c r="J100" s="284"/>
      <c r="L100" s="18"/>
    </row>
    <row r="101" spans="1:12" s="2" customFormat="1" ht="15" customHeight="1" x14ac:dyDescent="0.2">
      <c r="A101" s="70">
        <v>18</v>
      </c>
      <c r="B101" s="59" t="s">
        <v>107</v>
      </c>
      <c r="C101" s="9">
        <v>38</v>
      </c>
      <c r="D101" s="46"/>
      <c r="E101" s="46"/>
      <c r="F101" s="46"/>
      <c r="G101" s="46"/>
      <c r="H101" s="46"/>
      <c r="I101" s="46"/>
      <c r="J101" s="284"/>
    </row>
    <row r="102" spans="1:12" s="16" customFormat="1" ht="15" customHeight="1" x14ac:dyDescent="0.2">
      <c r="A102" s="70">
        <v>19</v>
      </c>
      <c r="B102" s="59" t="s">
        <v>108</v>
      </c>
      <c r="C102" s="9">
        <v>10</v>
      </c>
      <c r="D102" s="46"/>
      <c r="E102" s="46"/>
      <c r="F102" s="46"/>
      <c r="G102" s="46"/>
      <c r="H102" s="46"/>
      <c r="I102" s="46"/>
      <c r="J102" s="284"/>
      <c r="K102" s="18"/>
    </row>
    <row r="103" spans="1:12" s="2" customFormat="1" ht="15" customHeight="1" x14ac:dyDescent="0.2">
      <c r="A103" s="70">
        <v>20</v>
      </c>
      <c r="B103" s="59" t="s">
        <v>109</v>
      </c>
      <c r="C103" s="9">
        <v>28</v>
      </c>
      <c r="D103" s="46"/>
      <c r="E103" s="46"/>
      <c r="F103" s="46"/>
      <c r="G103" s="46"/>
      <c r="H103" s="46"/>
      <c r="I103" s="46"/>
      <c r="J103" s="284"/>
      <c r="L103" s="18"/>
    </row>
    <row r="104" spans="1:12" s="2" customFormat="1" ht="15" customHeight="1" x14ac:dyDescent="0.2">
      <c r="A104" s="70">
        <v>21</v>
      </c>
      <c r="B104" s="59" t="s">
        <v>244</v>
      </c>
      <c r="C104" s="9">
        <v>55</v>
      </c>
      <c r="D104" s="46"/>
      <c r="E104" s="46"/>
      <c r="F104" s="46"/>
      <c r="G104" s="46"/>
      <c r="H104" s="46"/>
      <c r="I104" s="46"/>
      <c r="J104" s="284"/>
      <c r="L104" s="18"/>
    </row>
    <row r="105" spans="1:12" s="2" customFormat="1" ht="15" customHeight="1" x14ac:dyDescent="0.2">
      <c r="A105" s="70">
        <v>22</v>
      </c>
      <c r="B105" s="59" t="s">
        <v>245</v>
      </c>
      <c r="C105" s="9">
        <v>54</v>
      </c>
      <c r="D105" s="46"/>
      <c r="E105" s="46"/>
      <c r="F105" s="46"/>
      <c r="G105" s="46"/>
      <c r="H105" s="46"/>
      <c r="I105" s="46"/>
      <c r="J105" s="284"/>
      <c r="L105" s="18"/>
    </row>
    <row r="106" spans="1:12" s="2" customFormat="1" ht="15" customHeight="1" x14ac:dyDescent="0.2">
      <c r="A106" s="70">
        <v>23</v>
      </c>
      <c r="B106" s="59" t="s">
        <v>246</v>
      </c>
      <c r="C106" s="9">
        <v>54</v>
      </c>
      <c r="D106" s="46"/>
      <c r="E106" s="46"/>
      <c r="F106" s="46"/>
      <c r="G106" s="46"/>
      <c r="H106" s="46"/>
      <c r="I106" s="46"/>
      <c r="J106" s="284"/>
    </row>
    <row r="107" spans="1:12" s="16" customFormat="1" ht="15" customHeight="1" x14ac:dyDescent="0.2">
      <c r="A107" s="70">
        <v>24</v>
      </c>
      <c r="B107" s="59" t="s">
        <v>247</v>
      </c>
      <c r="C107" s="9">
        <v>51</v>
      </c>
      <c r="D107" s="46"/>
      <c r="E107" s="46"/>
      <c r="F107" s="46"/>
      <c r="G107" s="46"/>
      <c r="H107" s="46"/>
      <c r="I107" s="46"/>
      <c r="J107" s="284"/>
      <c r="K107" s="18"/>
    </row>
    <row r="108" spans="1:12" s="2" customFormat="1" ht="15" customHeight="1" x14ac:dyDescent="0.2">
      <c r="A108" s="70">
        <v>25</v>
      </c>
      <c r="B108" s="59" t="s">
        <v>248</v>
      </c>
      <c r="C108" s="9">
        <v>57</v>
      </c>
      <c r="D108" s="46"/>
      <c r="E108" s="46"/>
      <c r="F108" s="46"/>
      <c r="G108" s="46"/>
      <c r="H108" s="46"/>
      <c r="I108" s="46"/>
      <c r="J108" s="284"/>
      <c r="L108" s="18"/>
    </row>
    <row r="109" spans="1:12" s="2" customFormat="1" ht="15" customHeight="1" x14ac:dyDescent="0.2">
      <c r="A109" s="70">
        <v>26</v>
      </c>
      <c r="B109" s="59" t="s">
        <v>249</v>
      </c>
      <c r="C109" s="9">
        <v>46</v>
      </c>
      <c r="D109" s="46"/>
      <c r="E109" s="46"/>
      <c r="F109" s="46"/>
      <c r="G109" s="46"/>
      <c r="H109" s="46"/>
      <c r="I109" s="46"/>
      <c r="J109" s="284"/>
      <c r="L109" s="18"/>
    </row>
    <row r="110" spans="1:12" s="2" customFormat="1" ht="15" customHeight="1" x14ac:dyDescent="0.2">
      <c r="A110" s="70">
        <v>27</v>
      </c>
      <c r="B110" s="59" t="s">
        <v>250</v>
      </c>
      <c r="C110" s="9">
        <v>56</v>
      </c>
      <c r="D110" s="46"/>
      <c r="E110" s="46"/>
      <c r="F110" s="46"/>
      <c r="G110" s="46"/>
      <c r="H110" s="46"/>
      <c r="I110" s="46"/>
      <c r="J110" s="284"/>
      <c r="L110" s="18"/>
    </row>
    <row r="111" spans="1:12" s="2" customFormat="1" ht="15" customHeight="1" x14ac:dyDescent="0.2">
      <c r="A111" s="70">
        <v>28</v>
      </c>
      <c r="B111" s="59" t="s">
        <v>251</v>
      </c>
      <c r="C111" s="9">
        <v>56</v>
      </c>
      <c r="D111" s="46"/>
      <c r="E111" s="46"/>
      <c r="F111" s="46"/>
      <c r="G111" s="46"/>
      <c r="H111" s="46"/>
      <c r="I111" s="46"/>
      <c r="J111" s="284"/>
    </row>
    <row r="112" spans="1:12" s="16" customFormat="1" ht="15" customHeight="1" x14ac:dyDescent="0.2">
      <c r="A112" s="70">
        <v>29</v>
      </c>
      <c r="B112" s="59" t="s">
        <v>252</v>
      </c>
      <c r="C112" s="9">
        <v>47</v>
      </c>
      <c r="D112" s="46"/>
      <c r="E112" s="46"/>
      <c r="F112" s="46"/>
      <c r="G112" s="46"/>
      <c r="H112" s="46"/>
      <c r="I112" s="46"/>
      <c r="J112" s="284"/>
      <c r="K112" s="18"/>
    </row>
    <row r="113" spans="1:12" s="2" customFormat="1" ht="15" customHeight="1" x14ac:dyDescent="0.2">
      <c r="A113" s="70">
        <v>30</v>
      </c>
      <c r="B113" s="59" t="s">
        <v>253</v>
      </c>
      <c r="C113" s="9">
        <v>53</v>
      </c>
      <c r="D113" s="46"/>
      <c r="E113" s="46"/>
      <c r="F113" s="46"/>
      <c r="G113" s="46"/>
      <c r="H113" s="46"/>
      <c r="I113" s="46"/>
      <c r="J113" s="284"/>
      <c r="L113" s="18"/>
    </row>
    <row r="114" spans="1:12" s="2" customFormat="1" ht="15" customHeight="1" x14ac:dyDescent="0.2">
      <c r="A114" s="70">
        <v>31</v>
      </c>
      <c r="B114" s="59" t="s">
        <v>254</v>
      </c>
      <c r="C114" s="9">
        <v>23</v>
      </c>
      <c r="D114" s="46"/>
      <c r="E114" s="46"/>
      <c r="F114" s="46"/>
      <c r="G114" s="46"/>
      <c r="H114" s="46"/>
      <c r="I114" s="46"/>
      <c r="J114" s="284"/>
      <c r="L114" s="18"/>
    </row>
    <row r="115" spans="1:12" s="2" customFormat="1" ht="15" customHeight="1" x14ac:dyDescent="0.2">
      <c r="A115" s="70">
        <v>32</v>
      </c>
      <c r="B115" s="59" t="s">
        <v>255</v>
      </c>
      <c r="C115" s="9">
        <v>32</v>
      </c>
      <c r="D115" s="46"/>
      <c r="E115" s="46"/>
      <c r="F115" s="46"/>
      <c r="G115" s="46"/>
      <c r="H115" s="46"/>
      <c r="I115" s="46"/>
      <c r="J115" s="284"/>
      <c r="L115" s="18"/>
    </row>
    <row r="116" spans="1:12" s="2" customFormat="1" ht="15" customHeight="1" x14ac:dyDescent="0.2">
      <c r="A116" s="70">
        <v>33</v>
      </c>
      <c r="B116" s="59" t="s">
        <v>256</v>
      </c>
      <c r="C116" s="9">
        <v>32</v>
      </c>
      <c r="D116" s="46"/>
      <c r="E116" s="46"/>
      <c r="F116" s="46"/>
      <c r="G116" s="46"/>
      <c r="H116" s="46"/>
      <c r="I116" s="46"/>
      <c r="J116" s="284"/>
    </row>
    <row r="117" spans="1:12" s="2" customFormat="1" ht="15.95" customHeight="1" x14ac:dyDescent="0.2">
      <c r="A117" s="9"/>
      <c r="B117" s="37" t="s">
        <v>16</v>
      </c>
      <c r="C117" s="3">
        <f t="shared" ref="C117:I117" si="9">SUM(C75,C83)</f>
        <v>1576</v>
      </c>
      <c r="D117" s="3">
        <f t="shared" si="9"/>
        <v>0</v>
      </c>
      <c r="E117" s="3">
        <f t="shared" si="9"/>
        <v>0</v>
      </c>
      <c r="F117" s="3">
        <f t="shared" si="9"/>
        <v>0</v>
      </c>
      <c r="G117" s="3">
        <f t="shared" si="9"/>
        <v>0</v>
      </c>
      <c r="H117" s="3">
        <f t="shared" si="9"/>
        <v>0</v>
      </c>
      <c r="I117" s="3">
        <f t="shared" si="9"/>
        <v>0</v>
      </c>
      <c r="J117" s="284"/>
    </row>
    <row r="118" spans="1:12" s="2" customFormat="1" ht="15.95" customHeight="1" x14ac:dyDescent="0.2">
      <c r="A118" s="9"/>
      <c r="B118" s="83" t="s">
        <v>84</v>
      </c>
      <c r="C118" s="84"/>
      <c r="D118" s="84"/>
      <c r="E118" s="84"/>
      <c r="F118" s="84"/>
      <c r="G118" s="84"/>
      <c r="H118" s="84"/>
      <c r="I118" s="84"/>
      <c r="J118" s="284"/>
      <c r="L118" s="18"/>
    </row>
    <row r="119" spans="1:12" s="2" customFormat="1" ht="15.95" customHeight="1" x14ac:dyDescent="0.2">
      <c r="A119" s="9"/>
      <c r="B119" s="52" t="s">
        <v>82</v>
      </c>
      <c r="C119" s="3">
        <f>SUM(C120:C123)</f>
        <v>227</v>
      </c>
      <c r="D119" s="65">
        <f>SUM(D120:D123)</f>
        <v>0</v>
      </c>
      <c r="E119" s="65">
        <f t="shared" ref="E119:I119" si="10">SUM(E120:E123)</f>
        <v>0</v>
      </c>
      <c r="F119" s="65">
        <f t="shared" si="10"/>
        <v>0</v>
      </c>
      <c r="G119" s="65">
        <f t="shared" si="10"/>
        <v>0</v>
      </c>
      <c r="H119" s="65">
        <f t="shared" si="10"/>
        <v>0</v>
      </c>
      <c r="I119" s="65">
        <f t="shared" si="10"/>
        <v>0</v>
      </c>
      <c r="J119" s="302"/>
    </row>
    <row r="120" spans="1:12" s="2" customFormat="1" ht="15" customHeight="1" x14ac:dyDescent="0.2">
      <c r="A120" s="58">
        <v>1</v>
      </c>
      <c r="B120" s="59" t="s">
        <v>85</v>
      </c>
      <c r="C120" s="9">
        <v>67</v>
      </c>
      <c r="D120" s="46"/>
      <c r="E120" s="46"/>
      <c r="F120" s="46"/>
      <c r="G120" s="46"/>
      <c r="H120" s="46"/>
      <c r="I120" s="46"/>
      <c r="J120" s="284"/>
    </row>
    <row r="121" spans="1:12" s="2" customFormat="1" ht="15" customHeight="1" x14ac:dyDescent="0.2">
      <c r="A121" s="70">
        <v>2</v>
      </c>
      <c r="B121" s="59" t="s">
        <v>224</v>
      </c>
      <c r="C121" s="9">
        <v>54</v>
      </c>
      <c r="D121" s="46"/>
      <c r="E121" s="46"/>
      <c r="F121" s="46"/>
      <c r="G121" s="46"/>
      <c r="H121" s="46"/>
      <c r="I121" s="46"/>
      <c r="J121" s="284"/>
      <c r="L121" s="18"/>
    </row>
    <row r="122" spans="1:12" s="2" customFormat="1" ht="15" customHeight="1" x14ac:dyDescent="0.2">
      <c r="A122" s="70">
        <v>3</v>
      </c>
      <c r="B122" s="59" t="s">
        <v>225</v>
      </c>
      <c r="C122" s="9">
        <v>53</v>
      </c>
      <c r="D122" s="46"/>
      <c r="E122" s="46"/>
      <c r="F122" s="46"/>
      <c r="G122" s="46"/>
      <c r="H122" s="46"/>
      <c r="I122" s="46"/>
      <c r="J122" s="284"/>
      <c r="L122" s="18"/>
    </row>
    <row r="123" spans="1:12" s="2" customFormat="1" ht="15" customHeight="1" x14ac:dyDescent="0.2">
      <c r="A123" s="70">
        <v>4</v>
      </c>
      <c r="B123" s="59" t="s">
        <v>226</v>
      </c>
      <c r="C123" s="9">
        <v>53</v>
      </c>
      <c r="D123" s="46"/>
      <c r="E123" s="46"/>
      <c r="F123" s="46"/>
      <c r="G123" s="46"/>
      <c r="H123" s="46"/>
      <c r="I123" s="46"/>
      <c r="J123" s="284"/>
      <c r="L123" s="18"/>
    </row>
    <row r="124" spans="1:12" s="2" customFormat="1" ht="18" customHeight="1" x14ac:dyDescent="0.2">
      <c r="A124" s="9"/>
      <c r="B124" s="57" t="s">
        <v>83</v>
      </c>
      <c r="C124" s="3">
        <f>SUM(C125:C127)</f>
        <v>114</v>
      </c>
      <c r="D124" s="72">
        <f t="shared" ref="D124:I124" si="11">SUM(D125:D127)</f>
        <v>0</v>
      </c>
      <c r="E124" s="72">
        <f t="shared" si="11"/>
        <v>0</v>
      </c>
      <c r="F124" s="72">
        <f t="shared" si="11"/>
        <v>0</v>
      </c>
      <c r="G124" s="72">
        <f t="shared" si="11"/>
        <v>0</v>
      </c>
      <c r="H124" s="72">
        <f t="shared" si="11"/>
        <v>0</v>
      </c>
      <c r="I124" s="72">
        <f t="shared" si="11"/>
        <v>0</v>
      </c>
      <c r="J124" s="302"/>
      <c r="L124" s="18"/>
    </row>
    <row r="125" spans="1:12" s="2" customFormat="1" ht="15" customHeight="1" x14ac:dyDescent="0.2">
      <c r="A125" s="70">
        <v>1</v>
      </c>
      <c r="B125" s="59" t="s">
        <v>86</v>
      </c>
      <c r="C125" s="9">
        <v>41</v>
      </c>
      <c r="D125" s="46"/>
      <c r="E125" s="46"/>
      <c r="F125" s="46"/>
      <c r="G125" s="46"/>
      <c r="H125" s="46"/>
      <c r="I125" s="46"/>
      <c r="J125" s="284"/>
      <c r="L125" s="18"/>
    </row>
    <row r="126" spans="1:12" s="2" customFormat="1" ht="15" customHeight="1" x14ac:dyDescent="0.2">
      <c r="A126" s="58">
        <v>2</v>
      </c>
      <c r="B126" s="59" t="s">
        <v>257</v>
      </c>
      <c r="C126" s="9">
        <v>47</v>
      </c>
      <c r="D126" s="46"/>
      <c r="E126" s="46"/>
      <c r="F126" s="46"/>
      <c r="G126" s="46"/>
      <c r="H126" s="46"/>
      <c r="I126" s="46"/>
      <c r="J126" s="284"/>
      <c r="L126" s="18"/>
    </row>
    <row r="127" spans="1:12" s="2" customFormat="1" ht="15" customHeight="1" x14ac:dyDescent="0.2">
      <c r="A127" s="58">
        <v>3</v>
      </c>
      <c r="B127" s="59" t="s">
        <v>258</v>
      </c>
      <c r="C127" s="9">
        <v>26</v>
      </c>
      <c r="D127" s="46"/>
      <c r="E127" s="46"/>
      <c r="F127" s="46"/>
      <c r="G127" s="46"/>
      <c r="H127" s="46"/>
      <c r="I127" s="46"/>
      <c r="J127" s="284"/>
      <c r="L127" s="18"/>
    </row>
    <row r="128" spans="1:12" s="2" customFormat="1" ht="18" customHeight="1" x14ac:dyDescent="0.2">
      <c r="A128" s="9">
        <v>4</v>
      </c>
      <c r="B128" s="37" t="s">
        <v>16</v>
      </c>
      <c r="C128" s="3">
        <f>SUM(C119,C124)</f>
        <v>341</v>
      </c>
      <c r="D128" s="72">
        <f t="shared" ref="D128:I128" si="12">SUM(D119,D124)</f>
        <v>0</v>
      </c>
      <c r="E128" s="72">
        <f t="shared" si="12"/>
        <v>0</v>
      </c>
      <c r="F128" s="72">
        <f t="shared" si="12"/>
        <v>0</v>
      </c>
      <c r="G128" s="72">
        <f t="shared" si="12"/>
        <v>0</v>
      </c>
      <c r="H128" s="72">
        <f t="shared" si="12"/>
        <v>0</v>
      </c>
      <c r="I128" s="72">
        <f t="shared" si="12"/>
        <v>0</v>
      </c>
      <c r="J128" s="302"/>
      <c r="L128" s="18"/>
    </row>
    <row r="129" spans="1:13" s="11" customFormat="1" ht="18" customHeight="1" x14ac:dyDescent="0.25">
      <c r="A129" s="38"/>
      <c r="B129" s="83" t="s">
        <v>20</v>
      </c>
      <c r="C129" s="84"/>
      <c r="D129" s="84"/>
      <c r="E129" s="84"/>
      <c r="F129" s="84"/>
      <c r="G129" s="84"/>
      <c r="H129" s="84"/>
      <c r="I129" s="84"/>
      <c r="J129" s="307"/>
      <c r="K129" s="28"/>
    </row>
    <row r="130" spans="1:13" s="2" customFormat="1" ht="18" customHeight="1" x14ac:dyDescent="0.2">
      <c r="A130" s="9"/>
      <c r="B130" s="52" t="s">
        <v>82</v>
      </c>
      <c r="C130" s="3">
        <f>SUM(C131:C143)</f>
        <v>601</v>
      </c>
      <c r="D130" s="72">
        <f t="shared" ref="D130:I130" si="13">SUM(D131:D143)</f>
        <v>0</v>
      </c>
      <c r="E130" s="72">
        <f t="shared" si="13"/>
        <v>0</v>
      </c>
      <c r="F130" s="72">
        <f t="shared" si="13"/>
        <v>0</v>
      </c>
      <c r="G130" s="72">
        <f t="shared" si="13"/>
        <v>0</v>
      </c>
      <c r="H130" s="72">
        <f t="shared" si="13"/>
        <v>0</v>
      </c>
      <c r="I130" s="72">
        <f t="shared" si="13"/>
        <v>0</v>
      </c>
      <c r="J130" s="302"/>
    </row>
    <row r="131" spans="1:13" s="16" customFormat="1" ht="15" customHeight="1" x14ac:dyDescent="0.2">
      <c r="A131" s="58">
        <v>1</v>
      </c>
      <c r="B131" s="59" t="s">
        <v>30</v>
      </c>
      <c r="C131" s="9">
        <v>39</v>
      </c>
      <c r="D131" s="46"/>
      <c r="E131" s="46"/>
      <c r="F131" s="46"/>
      <c r="G131" s="46"/>
      <c r="H131" s="46"/>
      <c r="I131" s="46"/>
      <c r="J131" s="284"/>
      <c r="L131" s="18"/>
    </row>
    <row r="132" spans="1:13" s="16" customFormat="1" ht="15" customHeight="1" x14ac:dyDescent="0.2">
      <c r="A132" s="58">
        <v>2</v>
      </c>
      <c r="B132" s="59" t="s">
        <v>41</v>
      </c>
      <c r="C132" s="9">
        <v>54</v>
      </c>
      <c r="D132" s="46"/>
      <c r="E132" s="46"/>
      <c r="F132" s="46"/>
      <c r="G132" s="46"/>
      <c r="H132" s="46"/>
      <c r="I132" s="46"/>
      <c r="J132" s="284"/>
      <c r="L132" s="18"/>
      <c r="M132" s="18"/>
    </row>
    <row r="133" spans="1:13" s="16" customFormat="1" ht="15" customHeight="1" x14ac:dyDescent="0.2">
      <c r="A133" s="70">
        <v>3</v>
      </c>
      <c r="B133" s="59" t="s">
        <v>110</v>
      </c>
      <c r="C133" s="9">
        <v>40</v>
      </c>
      <c r="D133" s="46"/>
      <c r="E133" s="46"/>
      <c r="F133" s="47"/>
      <c r="G133" s="46"/>
      <c r="H133" s="46"/>
      <c r="I133" s="47"/>
      <c r="J133" s="309"/>
      <c r="L133" s="20"/>
      <c r="M133" s="20"/>
    </row>
    <row r="134" spans="1:13" s="16" customFormat="1" ht="15" customHeight="1" x14ac:dyDescent="0.2">
      <c r="A134" s="70">
        <v>4</v>
      </c>
      <c r="B134" s="59" t="s">
        <v>111</v>
      </c>
      <c r="C134" s="9">
        <v>40</v>
      </c>
      <c r="D134" s="46"/>
      <c r="E134" s="46"/>
      <c r="F134" s="46"/>
      <c r="G134" s="46"/>
      <c r="H134" s="46"/>
      <c r="I134" s="46"/>
      <c r="J134" s="284"/>
      <c r="L134" s="20"/>
      <c r="M134" s="20"/>
    </row>
    <row r="135" spans="1:13" s="2" customFormat="1" ht="15" customHeight="1" x14ac:dyDescent="0.2">
      <c r="A135" s="70">
        <v>5</v>
      </c>
      <c r="B135" s="59" t="s">
        <v>112</v>
      </c>
      <c r="C135" s="9">
        <v>40</v>
      </c>
      <c r="D135" s="46"/>
      <c r="E135" s="46"/>
      <c r="F135" s="46"/>
      <c r="G135" s="46"/>
      <c r="H135" s="46"/>
      <c r="I135" s="46"/>
      <c r="J135" s="284"/>
    </row>
    <row r="136" spans="1:13" s="2" customFormat="1" ht="15" customHeight="1" x14ac:dyDescent="0.2">
      <c r="A136" s="70">
        <v>6</v>
      </c>
      <c r="B136" s="59" t="s">
        <v>113</v>
      </c>
      <c r="C136" s="9">
        <v>31</v>
      </c>
      <c r="D136" s="46"/>
      <c r="E136" s="46"/>
      <c r="F136" s="46"/>
      <c r="G136" s="46"/>
      <c r="H136" s="46"/>
      <c r="I136" s="46"/>
      <c r="J136" s="284"/>
    </row>
    <row r="137" spans="1:13" s="2" customFormat="1" ht="15" customHeight="1" x14ac:dyDescent="0.2">
      <c r="A137" s="70">
        <v>7</v>
      </c>
      <c r="B137" s="59" t="s">
        <v>202</v>
      </c>
      <c r="C137" s="9">
        <v>56</v>
      </c>
      <c r="D137" s="46"/>
      <c r="E137" s="46"/>
      <c r="F137" s="46"/>
      <c r="G137" s="46"/>
      <c r="H137" s="46"/>
      <c r="I137" s="46"/>
      <c r="J137" s="284"/>
    </row>
    <row r="138" spans="1:13" s="2" customFormat="1" ht="15" customHeight="1" x14ac:dyDescent="0.2">
      <c r="A138" s="70">
        <v>8</v>
      </c>
      <c r="B138" s="59" t="s">
        <v>203</v>
      </c>
      <c r="C138" s="9">
        <v>54</v>
      </c>
      <c r="D138" s="46"/>
      <c r="E138" s="46"/>
      <c r="F138" s="46"/>
      <c r="G138" s="46"/>
      <c r="H138" s="46"/>
      <c r="I138" s="46"/>
      <c r="J138" s="284"/>
    </row>
    <row r="139" spans="1:13" s="16" customFormat="1" ht="15" customHeight="1" x14ac:dyDescent="0.2">
      <c r="A139" s="70">
        <v>9</v>
      </c>
      <c r="B139" s="59" t="s">
        <v>204</v>
      </c>
      <c r="C139" s="9">
        <v>50</v>
      </c>
      <c r="D139" s="46"/>
      <c r="E139" s="46"/>
      <c r="F139" s="46"/>
      <c r="G139" s="46"/>
      <c r="H139" s="46"/>
      <c r="I139" s="46"/>
      <c r="J139" s="284"/>
      <c r="L139" s="20"/>
      <c r="M139" s="20"/>
    </row>
    <row r="140" spans="1:13" s="2" customFormat="1" ht="15" customHeight="1" x14ac:dyDescent="0.2">
      <c r="A140" s="70">
        <v>10</v>
      </c>
      <c r="B140" s="59" t="s">
        <v>205</v>
      </c>
      <c r="C140" s="9">
        <v>53</v>
      </c>
      <c r="D140" s="46"/>
      <c r="E140" s="46"/>
      <c r="F140" s="46"/>
      <c r="G140" s="46"/>
      <c r="H140" s="46"/>
      <c r="I140" s="46"/>
      <c r="J140" s="284"/>
    </row>
    <row r="141" spans="1:13" s="2" customFormat="1" ht="15" customHeight="1" x14ac:dyDescent="0.2">
      <c r="A141" s="70">
        <v>11</v>
      </c>
      <c r="B141" s="59" t="s">
        <v>206</v>
      </c>
      <c r="C141" s="9">
        <v>56</v>
      </c>
      <c r="D141" s="46"/>
      <c r="E141" s="46"/>
      <c r="F141" s="46"/>
      <c r="G141" s="46"/>
      <c r="H141" s="46"/>
      <c r="I141" s="46"/>
      <c r="J141" s="284"/>
    </row>
    <row r="142" spans="1:13" s="2" customFormat="1" ht="15" customHeight="1" x14ac:dyDescent="0.2">
      <c r="A142" s="70">
        <v>12</v>
      </c>
      <c r="B142" s="59" t="s">
        <v>207</v>
      </c>
      <c r="C142" s="9">
        <v>36</v>
      </c>
      <c r="D142" s="46"/>
      <c r="E142" s="46"/>
      <c r="F142" s="46"/>
      <c r="G142" s="46"/>
      <c r="H142" s="46"/>
      <c r="I142" s="46"/>
      <c r="J142" s="284"/>
    </row>
    <row r="143" spans="1:13" s="2" customFormat="1" ht="15" customHeight="1" x14ac:dyDescent="0.2">
      <c r="A143" s="70">
        <v>13</v>
      </c>
      <c r="B143" s="59" t="s">
        <v>295</v>
      </c>
      <c r="C143" s="9">
        <v>52</v>
      </c>
      <c r="D143" s="46"/>
      <c r="E143" s="46"/>
      <c r="F143" s="46"/>
      <c r="G143" s="46"/>
      <c r="H143" s="46"/>
      <c r="I143" s="46"/>
      <c r="J143" s="284"/>
      <c r="L143" s="18"/>
    </row>
    <row r="144" spans="1:13" s="2" customFormat="1" ht="18" customHeight="1" x14ac:dyDescent="0.2">
      <c r="A144" s="9"/>
      <c r="B144" s="57" t="s">
        <v>83</v>
      </c>
      <c r="C144" s="3">
        <f>SUM(C145:C188)</f>
        <v>2038</v>
      </c>
      <c r="D144" s="72">
        <f t="shared" ref="D144:I144" si="14">SUM(D145:D188)</f>
        <v>0</v>
      </c>
      <c r="E144" s="72">
        <f t="shared" si="14"/>
        <v>0</v>
      </c>
      <c r="F144" s="72">
        <f t="shared" si="14"/>
        <v>0</v>
      </c>
      <c r="G144" s="72">
        <f t="shared" si="14"/>
        <v>0</v>
      </c>
      <c r="H144" s="72">
        <f t="shared" si="14"/>
        <v>0</v>
      </c>
      <c r="I144" s="72">
        <f t="shared" si="14"/>
        <v>0</v>
      </c>
      <c r="J144" s="302"/>
      <c r="L144" s="18"/>
    </row>
    <row r="145" spans="1:12" s="2" customFormat="1" ht="15.6" customHeight="1" x14ac:dyDescent="0.2">
      <c r="A145" s="58">
        <v>1</v>
      </c>
      <c r="B145" s="59" t="s">
        <v>31</v>
      </c>
      <c r="C145" s="39">
        <v>47</v>
      </c>
      <c r="D145" s="46"/>
      <c r="E145" s="46"/>
      <c r="F145" s="46"/>
      <c r="G145" s="46"/>
      <c r="H145" s="46"/>
      <c r="I145" s="46"/>
      <c r="J145" s="284"/>
    </row>
    <row r="146" spans="1:12" s="2" customFormat="1" ht="15.6" customHeight="1" x14ac:dyDescent="0.2">
      <c r="A146" s="58">
        <v>2</v>
      </c>
      <c r="B146" s="59" t="s">
        <v>32</v>
      </c>
      <c r="C146" s="9">
        <v>45</v>
      </c>
      <c r="D146" s="46"/>
      <c r="E146" s="46"/>
      <c r="F146" s="46"/>
      <c r="G146" s="46"/>
      <c r="H146" s="46"/>
      <c r="I146" s="46"/>
      <c r="J146" s="284"/>
    </row>
    <row r="147" spans="1:12" s="2" customFormat="1" ht="15.6" customHeight="1" x14ac:dyDescent="0.2">
      <c r="A147" s="70">
        <v>3</v>
      </c>
      <c r="B147" s="59" t="s">
        <v>33</v>
      </c>
      <c r="C147" s="9">
        <v>43</v>
      </c>
      <c r="D147" s="46"/>
      <c r="E147" s="46"/>
      <c r="F147" s="46"/>
      <c r="G147" s="46"/>
      <c r="H147" s="46"/>
      <c r="I147" s="46"/>
      <c r="J147" s="284"/>
    </row>
    <row r="148" spans="1:12" s="2" customFormat="1" ht="15.6" customHeight="1" x14ac:dyDescent="0.2">
      <c r="A148" s="70">
        <v>4</v>
      </c>
      <c r="B148" s="59" t="s">
        <v>34</v>
      </c>
      <c r="C148" s="9">
        <v>48</v>
      </c>
      <c r="D148" s="46"/>
      <c r="E148" s="46"/>
      <c r="F148" s="46"/>
      <c r="G148" s="46"/>
      <c r="H148" s="46"/>
      <c r="I148" s="46"/>
      <c r="J148" s="284"/>
      <c r="L148" s="18"/>
    </row>
    <row r="149" spans="1:12" s="2" customFormat="1" ht="15.6" customHeight="1" x14ac:dyDescent="0.2">
      <c r="A149" s="70">
        <v>5</v>
      </c>
      <c r="B149" s="59" t="s">
        <v>35</v>
      </c>
      <c r="C149" s="9">
        <v>44</v>
      </c>
      <c r="D149" s="46"/>
      <c r="E149" s="46"/>
      <c r="F149" s="46"/>
      <c r="G149" s="46"/>
      <c r="H149" s="46"/>
      <c r="I149" s="46"/>
      <c r="J149" s="284"/>
    </row>
    <row r="150" spans="1:12" s="2" customFormat="1" ht="15.6" customHeight="1" x14ac:dyDescent="0.2">
      <c r="A150" s="70">
        <v>6</v>
      </c>
      <c r="B150" s="59" t="s">
        <v>36</v>
      </c>
      <c r="C150" s="9">
        <v>45</v>
      </c>
      <c r="D150" s="46"/>
      <c r="E150" s="46"/>
      <c r="F150" s="46"/>
      <c r="G150" s="46"/>
      <c r="H150" s="46"/>
      <c r="I150" s="46"/>
      <c r="J150" s="284"/>
    </row>
    <row r="151" spans="1:12" s="2" customFormat="1" ht="15.6" customHeight="1" x14ac:dyDescent="0.2">
      <c r="A151" s="70">
        <v>7</v>
      </c>
      <c r="B151" s="59" t="s">
        <v>37</v>
      </c>
      <c r="C151" s="9">
        <v>44</v>
      </c>
      <c r="D151" s="46"/>
      <c r="E151" s="46"/>
      <c r="F151" s="46"/>
      <c r="G151" s="46"/>
      <c r="H151" s="46"/>
      <c r="I151" s="46"/>
      <c r="J151" s="284"/>
      <c r="K151" s="18"/>
    </row>
    <row r="152" spans="1:12" s="2" customFormat="1" ht="15.6" customHeight="1" x14ac:dyDescent="0.2">
      <c r="A152" s="70">
        <v>8</v>
      </c>
      <c r="B152" s="59" t="s">
        <v>38</v>
      </c>
      <c r="C152" s="9">
        <v>43</v>
      </c>
      <c r="D152" s="46"/>
      <c r="E152" s="46"/>
      <c r="F152" s="46"/>
      <c r="G152" s="46"/>
      <c r="H152" s="46"/>
      <c r="I152" s="46"/>
      <c r="J152" s="284"/>
    </row>
    <row r="153" spans="1:12" s="2" customFormat="1" ht="15.6" customHeight="1" x14ac:dyDescent="0.2">
      <c r="A153" s="70">
        <v>9</v>
      </c>
      <c r="B153" s="59" t="s">
        <v>39</v>
      </c>
      <c r="C153" s="9">
        <v>39</v>
      </c>
      <c r="D153" s="46"/>
      <c r="E153" s="46"/>
      <c r="F153" s="46"/>
      <c r="G153" s="46"/>
      <c r="H153" s="46"/>
      <c r="I153" s="46"/>
      <c r="J153" s="284"/>
    </row>
    <row r="154" spans="1:12" s="2" customFormat="1" ht="15.6" customHeight="1" x14ac:dyDescent="0.2">
      <c r="A154" s="70">
        <v>10</v>
      </c>
      <c r="B154" s="59" t="s">
        <v>40</v>
      </c>
      <c r="C154" s="9">
        <v>46</v>
      </c>
      <c r="D154" s="46"/>
      <c r="E154" s="46"/>
      <c r="F154" s="46"/>
      <c r="G154" s="46"/>
      <c r="H154" s="46"/>
      <c r="I154" s="46"/>
      <c r="J154" s="284"/>
    </row>
    <row r="155" spans="1:12" s="2" customFormat="1" ht="15.6" customHeight="1" x14ac:dyDescent="0.2">
      <c r="A155" s="70">
        <v>11</v>
      </c>
      <c r="B155" s="59" t="s">
        <v>42</v>
      </c>
      <c r="C155" s="9">
        <v>41</v>
      </c>
      <c r="D155" s="46"/>
      <c r="E155" s="46"/>
      <c r="F155" s="46"/>
      <c r="G155" s="46"/>
      <c r="H155" s="46"/>
      <c r="I155" s="46"/>
      <c r="J155" s="284"/>
    </row>
    <row r="156" spans="1:12" s="2" customFormat="1" ht="15.6" customHeight="1" x14ac:dyDescent="0.2">
      <c r="A156" s="70">
        <v>12</v>
      </c>
      <c r="B156" s="59" t="s">
        <v>114</v>
      </c>
      <c r="C156" s="9">
        <v>48</v>
      </c>
      <c r="D156" s="46"/>
      <c r="E156" s="46"/>
      <c r="F156" s="46"/>
      <c r="G156" s="46"/>
      <c r="H156" s="46"/>
      <c r="I156" s="46"/>
      <c r="J156" s="284"/>
    </row>
    <row r="157" spans="1:12" s="2" customFormat="1" ht="15.6" customHeight="1" x14ac:dyDescent="0.2">
      <c r="A157" s="70">
        <v>13</v>
      </c>
      <c r="B157" s="59" t="s">
        <v>115</v>
      </c>
      <c r="C157" s="9">
        <v>47</v>
      </c>
      <c r="D157" s="46"/>
      <c r="E157" s="46"/>
      <c r="F157" s="46"/>
      <c r="G157" s="46"/>
      <c r="H157" s="46"/>
      <c r="I157" s="46"/>
      <c r="J157" s="284"/>
    </row>
    <row r="158" spans="1:12" s="16" customFormat="1" ht="15.6" customHeight="1" x14ac:dyDescent="0.2">
      <c r="A158" s="70">
        <v>14</v>
      </c>
      <c r="B158" s="59" t="s">
        <v>116</v>
      </c>
      <c r="C158" s="9">
        <v>47</v>
      </c>
      <c r="D158" s="46"/>
      <c r="E158" s="46"/>
      <c r="F158" s="46"/>
      <c r="G158" s="46"/>
      <c r="H158" s="46"/>
      <c r="I158" s="46"/>
      <c r="J158" s="284"/>
      <c r="K158" s="2"/>
      <c r="L158" s="18"/>
    </row>
    <row r="159" spans="1:12" s="2" customFormat="1" ht="15.6" customHeight="1" x14ac:dyDescent="0.2">
      <c r="A159" s="70">
        <v>15</v>
      </c>
      <c r="B159" s="59" t="s">
        <v>117</v>
      </c>
      <c r="C159" s="9">
        <v>46</v>
      </c>
      <c r="D159" s="46"/>
      <c r="E159" s="46"/>
      <c r="F159" s="46"/>
      <c r="G159" s="46"/>
      <c r="H159" s="46"/>
      <c r="I159" s="46"/>
      <c r="J159" s="284"/>
    </row>
    <row r="160" spans="1:12" s="2" customFormat="1" ht="15.6" customHeight="1" x14ac:dyDescent="0.2">
      <c r="A160" s="70">
        <v>16</v>
      </c>
      <c r="B160" s="59" t="s">
        <v>118</v>
      </c>
      <c r="C160" s="9">
        <v>41</v>
      </c>
      <c r="D160" s="46"/>
      <c r="E160" s="46"/>
      <c r="F160" s="46"/>
      <c r="G160" s="46"/>
      <c r="H160" s="46"/>
      <c r="I160" s="46"/>
      <c r="J160" s="284"/>
    </row>
    <row r="161" spans="1:12" s="2" customFormat="1" ht="15.6" customHeight="1" x14ac:dyDescent="0.2">
      <c r="A161" s="70">
        <v>17</v>
      </c>
      <c r="B161" s="59" t="s">
        <v>119</v>
      </c>
      <c r="C161" s="9">
        <v>41</v>
      </c>
      <c r="D161" s="46"/>
      <c r="E161" s="46"/>
      <c r="F161" s="46"/>
      <c r="G161" s="46"/>
      <c r="H161" s="46"/>
      <c r="I161" s="46"/>
      <c r="J161" s="284"/>
      <c r="L161" s="18"/>
    </row>
    <row r="162" spans="1:12" s="2" customFormat="1" ht="15.6" customHeight="1" x14ac:dyDescent="0.2">
      <c r="A162" s="70">
        <v>18</v>
      </c>
      <c r="B162" s="59" t="s">
        <v>120</v>
      </c>
      <c r="C162" s="9">
        <v>47</v>
      </c>
      <c r="D162" s="46"/>
      <c r="E162" s="46"/>
      <c r="F162" s="46"/>
      <c r="G162" s="46"/>
      <c r="H162" s="46"/>
      <c r="I162" s="46"/>
      <c r="J162" s="284"/>
      <c r="L162" s="18"/>
    </row>
    <row r="163" spans="1:12" s="2" customFormat="1" ht="15.6" customHeight="1" x14ac:dyDescent="0.2">
      <c r="A163" s="70">
        <v>19</v>
      </c>
      <c r="B163" s="59" t="s">
        <v>121</v>
      </c>
      <c r="C163" s="9">
        <v>42</v>
      </c>
      <c r="D163" s="46"/>
      <c r="E163" s="46"/>
      <c r="F163" s="46"/>
      <c r="G163" s="46"/>
      <c r="H163" s="46"/>
      <c r="I163" s="46"/>
      <c r="J163" s="284"/>
      <c r="L163" s="18"/>
    </row>
    <row r="164" spans="1:12" s="2" customFormat="1" ht="15.6" customHeight="1" x14ac:dyDescent="0.2">
      <c r="A164" s="70">
        <v>20</v>
      </c>
      <c r="B164" s="59" t="s">
        <v>122</v>
      </c>
      <c r="C164" s="9">
        <v>42</v>
      </c>
      <c r="D164" s="46"/>
      <c r="E164" s="46"/>
      <c r="F164" s="46"/>
      <c r="G164" s="46"/>
      <c r="H164" s="46"/>
      <c r="I164" s="46"/>
      <c r="J164" s="284"/>
      <c r="L164" s="18"/>
    </row>
    <row r="165" spans="1:12" s="2" customFormat="1" ht="15.6" customHeight="1" x14ac:dyDescent="0.2">
      <c r="A165" s="70">
        <v>21</v>
      </c>
      <c r="B165" s="59" t="s">
        <v>123</v>
      </c>
      <c r="C165" s="9">
        <v>42</v>
      </c>
      <c r="D165" s="46"/>
      <c r="E165" s="46"/>
      <c r="F165" s="46"/>
      <c r="G165" s="46"/>
      <c r="H165" s="46"/>
      <c r="I165" s="46"/>
      <c r="J165" s="284"/>
    </row>
    <row r="166" spans="1:12" s="2" customFormat="1" ht="15.6" customHeight="1" x14ac:dyDescent="0.2">
      <c r="A166" s="70">
        <v>22</v>
      </c>
      <c r="B166" s="59" t="s">
        <v>124</v>
      </c>
      <c r="C166" s="9">
        <v>37</v>
      </c>
      <c r="D166" s="46"/>
      <c r="E166" s="46"/>
      <c r="F166" s="46"/>
      <c r="G166" s="46"/>
      <c r="H166" s="46"/>
      <c r="I166" s="46"/>
      <c r="J166" s="284"/>
      <c r="L166" s="18"/>
    </row>
    <row r="167" spans="1:12" s="2" customFormat="1" ht="15.6" customHeight="1" x14ac:dyDescent="0.2">
      <c r="A167" s="70">
        <v>23</v>
      </c>
      <c r="B167" s="59" t="s">
        <v>125</v>
      </c>
      <c r="C167" s="9">
        <v>44</v>
      </c>
      <c r="D167" s="46"/>
      <c r="E167" s="46"/>
      <c r="F167" s="46"/>
      <c r="G167" s="46"/>
      <c r="H167" s="46"/>
      <c r="I167" s="46"/>
      <c r="J167" s="284"/>
      <c r="L167" s="18"/>
    </row>
    <row r="168" spans="1:12" s="2" customFormat="1" ht="15.6" customHeight="1" x14ac:dyDescent="0.2">
      <c r="A168" s="70">
        <v>24</v>
      </c>
      <c r="B168" s="59" t="s">
        <v>126</v>
      </c>
      <c r="C168" s="9">
        <v>43</v>
      </c>
      <c r="D168" s="46"/>
      <c r="E168" s="46"/>
      <c r="F168" s="46"/>
      <c r="G168" s="46"/>
      <c r="H168" s="46"/>
      <c r="I168" s="46"/>
      <c r="J168" s="284"/>
      <c r="L168" s="18"/>
    </row>
    <row r="169" spans="1:12" s="2" customFormat="1" ht="15.6" customHeight="1" x14ac:dyDescent="0.2">
      <c r="A169" s="70">
        <v>25</v>
      </c>
      <c r="B169" s="59" t="s">
        <v>127</v>
      </c>
      <c r="C169" s="9">
        <v>38</v>
      </c>
      <c r="D169" s="46"/>
      <c r="E169" s="46"/>
      <c r="F169" s="46"/>
      <c r="G169" s="46"/>
      <c r="H169" s="46"/>
      <c r="I169" s="46"/>
      <c r="J169" s="284"/>
    </row>
    <row r="170" spans="1:12" s="2" customFormat="1" ht="15.6" customHeight="1" x14ac:dyDescent="0.2">
      <c r="A170" s="70">
        <v>26</v>
      </c>
      <c r="B170" s="59" t="s">
        <v>259</v>
      </c>
      <c r="C170" s="9">
        <v>47</v>
      </c>
      <c r="D170" s="46"/>
      <c r="E170" s="46"/>
      <c r="F170" s="46"/>
      <c r="G170" s="46"/>
      <c r="H170" s="46"/>
      <c r="I170" s="46"/>
      <c r="J170" s="284"/>
    </row>
    <row r="171" spans="1:12" s="2" customFormat="1" ht="15.6" customHeight="1" x14ac:dyDescent="0.2">
      <c r="A171" s="70">
        <v>27</v>
      </c>
      <c r="B171" s="59" t="s">
        <v>260</v>
      </c>
      <c r="C171" s="9">
        <v>50</v>
      </c>
      <c r="D171" s="46"/>
      <c r="E171" s="46"/>
      <c r="F171" s="46"/>
      <c r="G171" s="46"/>
      <c r="H171" s="46"/>
      <c r="I171" s="46"/>
      <c r="J171" s="298"/>
      <c r="K171" s="18"/>
    </row>
    <row r="172" spans="1:12" s="2" customFormat="1" ht="15.6" customHeight="1" x14ac:dyDescent="0.2">
      <c r="A172" s="70">
        <v>28</v>
      </c>
      <c r="B172" s="59" t="s">
        <v>261</v>
      </c>
      <c r="C172" s="9">
        <v>51</v>
      </c>
      <c r="D172" s="46"/>
      <c r="E172" s="46"/>
      <c r="F172" s="46"/>
      <c r="G172" s="46"/>
      <c r="H172" s="46"/>
      <c r="I172" s="46"/>
      <c r="J172" s="284"/>
    </row>
    <row r="173" spans="1:12" s="2" customFormat="1" ht="15.6" customHeight="1" x14ac:dyDescent="0.2">
      <c r="A173" s="70">
        <v>29</v>
      </c>
      <c r="B173" s="59" t="s">
        <v>262</v>
      </c>
      <c r="C173" s="9">
        <v>50</v>
      </c>
      <c r="D173" s="46"/>
      <c r="E173" s="46"/>
      <c r="F173" s="46"/>
      <c r="G173" s="46"/>
      <c r="H173" s="46"/>
      <c r="I173" s="46"/>
      <c r="J173" s="284"/>
    </row>
    <row r="174" spans="1:12" s="2" customFormat="1" ht="15.6" customHeight="1" x14ac:dyDescent="0.2">
      <c r="A174" s="70">
        <v>30</v>
      </c>
      <c r="B174" s="59" t="s">
        <v>263</v>
      </c>
      <c r="C174" s="9">
        <v>49</v>
      </c>
      <c r="D174" s="46"/>
      <c r="E174" s="46"/>
      <c r="F174" s="46"/>
      <c r="G174" s="46"/>
      <c r="H174" s="46"/>
      <c r="I174" s="46"/>
      <c r="J174" s="284"/>
    </row>
    <row r="175" spans="1:12" s="2" customFormat="1" ht="15.6" customHeight="1" x14ac:dyDescent="0.2">
      <c r="A175" s="70">
        <v>31</v>
      </c>
      <c r="B175" s="59" t="s">
        <v>264</v>
      </c>
      <c r="C175" s="9">
        <v>52</v>
      </c>
      <c r="D175" s="46"/>
      <c r="E175" s="46"/>
      <c r="F175" s="46"/>
      <c r="G175" s="46"/>
      <c r="H175" s="46"/>
      <c r="I175" s="46"/>
      <c r="J175" s="284"/>
    </row>
    <row r="176" spans="1:12" s="2" customFormat="1" ht="15.6" customHeight="1" x14ac:dyDescent="0.2">
      <c r="A176" s="70">
        <v>32</v>
      </c>
      <c r="B176" s="59" t="s">
        <v>265</v>
      </c>
      <c r="C176" s="9">
        <v>49</v>
      </c>
      <c r="D176" s="46"/>
      <c r="E176" s="46"/>
      <c r="F176" s="46"/>
      <c r="G176" s="46"/>
      <c r="H176" s="46"/>
      <c r="I176" s="46"/>
      <c r="J176" s="284"/>
    </row>
    <row r="177" spans="1:12" s="2" customFormat="1" ht="15.6" customHeight="1" x14ac:dyDescent="0.2">
      <c r="A177" s="70">
        <v>33</v>
      </c>
      <c r="B177" s="59" t="s">
        <v>266</v>
      </c>
      <c r="C177" s="9">
        <v>51</v>
      </c>
      <c r="D177" s="46"/>
      <c r="E177" s="46"/>
      <c r="F177" s="46"/>
      <c r="G177" s="46"/>
      <c r="H177" s="46"/>
      <c r="I177" s="46"/>
      <c r="J177" s="284"/>
    </row>
    <row r="178" spans="1:12" s="2" customFormat="1" ht="15.6" customHeight="1" x14ac:dyDescent="0.2">
      <c r="A178" s="70">
        <v>34</v>
      </c>
      <c r="B178" s="59" t="s">
        <v>267</v>
      </c>
      <c r="C178" s="9">
        <v>54</v>
      </c>
      <c r="D178" s="46"/>
      <c r="E178" s="46"/>
      <c r="F178" s="46"/>
      <c r="G178" s="46"/>
      <c r="H178" s="46"/>
      <c r="I178" s="46"/>
      <c r="J178" s="284"/>
    </row>
    <row r="179" spans="1:12" s="2" customFormat="1" ht="15.6" customHeight="1" x14ac:dyDescent="0.2">
      <c r="A179" s="70">
        <v>35</v>
      </c>
      <c r="B179" s="59" t="s">
        <v>268</v>
      </c>
      <c r="C179" s="9">
        <v>49</v>
      </c>
      <c r="D179" s="46"/>
      <c r="E179" s="46"/>
      <c r="F179" s="46"/>
      <c r="G179" s="46"/>
      <c r="H179" s="46"/>
      <c r="I179" s="46"/>
      <c r="J179" s="284"/>
    </row>
    <row r="180" spans="1:12" s="16" customFormat="1" ht="15.6" customHeight="1" x14ac:dyDescent="0.2">
      <c r="A180" s="70">
        <v>36</v>
      </c>
      <c r="B180" s="59" t="s">
        <v>269</v>
      </c>
      <c r="C180" s="9">
        <v>49</v>
      </c>
      <c r="D180" s="46"/>
      <c r="E180" s="46"/>
      <c r="F180" s="46"/>
      <c r="G180" s="46"/>
      <c r="H180" s="46"/>
      <c r="I180" s="46"/>
      <c r="J180" s="284"/>
      <c r="K180" s="2"/>
      <c r="L180" s="18"/>
    </row>
    <row r="181" spans="1:12" s="2" customFormat="1" ht="15.6" customHeight="1" x14ac:dyDescent="0.2">
      <c r="A181" s="70">
        <v>37</v>
      </c>
      <c r="B181" s="59" t="s">
        <v>270</v>
      </c>
      <c r="C181" s="9">
        <v>48</v>
      </c>
      <c r="D181" s="46"/>
      <c r="E181" s="46"/>
      <c r="F181" s="46"/>
      <c r="G181" s="46"/>
      <c r="H181" s="46"/>
      <c r="I181" s="46"/>
      <c r="J181" s="284"/>
    </row>
    <row r="182" spans="1:12" s="2" customFormat="1" ht="15.6" customHeight="1" x14ac:dyDescent="0.2">
      <c r="A182" s="70">
        <v>38</v>
      </c>
      <c r="B182" s="59" t="s">
        <v>271</v>
      </c>
      <c r="C182" s="9">
        <v>51</v>
      </c>
      <c r="D182" s="46"/>
      <c r="E182" s="46"/>
      <c r="F182" s="46"/>
      <c r="G182" s="46"/>
      <c r="H182" s="46"/>
      <c r="I182" s="46"/>
      <c r="J182" s="284"/>
    </row>
    <row r="183" spans="1:12" s="2" customFormat="1" ht="15.6" customHeight="1" x14ac:dyDescent="0.2">
      <c r="A183" s="70">
        <v>39</v>
      </c>
      <c r="B183" s="59" t="s">
        <v>272</v>
      </c>
      <c r="C183" s="9">
        <v>49</v>
      </c>
      <c r="D183" s="46"/>
      <c r="E183" s="46"/>
      <c r="F183" s="46"/>
      <c r="G183" s="46"/>
      <c r="H183" s="46"/>
      <c r="I183" s="46"/>
      <c r="J183" s="284"/>
    </row>
    <row r="184" spans="1:12" s="2" customFormat="1" ht="15.6" customHeight="1" x14ac:dyDescent="0.2">
      <c r="A184" s="70">
        <v>40</v>
      </c>
      <c r="B184" s="59" t="s">
        <v>273</v>
      </c>
      <c r="C184" s="9">
        <v>46</v>
      </c>
      <c r="D184" s="46"/>
      <c r="E184" s="46"/>
      <c r="F184" s="46"/>
      <c r="G184" s="46"/>
      <c r="H184" s="46"/>
      <c r="I184" s="46"/>
      <c r="J184" s="284"/>
    </row>
    <row r="185" spans="1:12" s="16" customFormat="1" ht="15.6" customHeight="1" x14ac:dyDescent="0.2">
      <c r="A185" s="70">
        <v>41</v>
      </c>
      <c r="B185" s="59" t="s">
        <v>274</v>
      </c>
      <c r="C185" s="9">
        <v>55</v>
      </c>
      <c r="D185" s="46"/>
      <c r="E185" s="46"/>
      <c r="F185" s="46"/>
      <c r="G185" s="46"/>
      <c r="H185" s="46"/>
      <c r="I185" s="46"/>
      <c r="J185" s="284"/>
      <c r="K185" s="2"/>
      <c r="L185" s="18"/>
    </row>
    <row r="186" spans="1:12" s="2" customFormat="1" ht="15.6" customHeight="1" x14ac:dyDescent="0.2">
      <c r="A186" s="70">
        <v>42</v>
      </c>
      <c r="B186" s="59" t="s">
        <v>275</v>
      </c>
      <c r="C186" s="9">
        <v>53</v>
      </c>
      <c r="D186" s="46"/>
      <c r="E186" s="46"/>
      <c r="F186" s="46"/>
      <c r="G186" s="46"/>
      <c r="H186" s="46"/>
      <c r="I186" s="46"/>
      <c r="J186" s="284"/>
    </row>
    <row r="187" spans="1:12" s="2" customFormat="1" ht="15.6" customHeight="1" x14ac:dyDescent="0.2">
      <c r="A187" s="70">
        <v>43</v>
      </c>
      <c r="B187" s="59" t="s">
        <v>276</v>
      </c>
      <c r="C187" s="9">
        <v>50</v>
      </c>
      <c r="D187" s="46"/>
      <c r="E187" s="46"/>
      <c r="F187" s="46"/>
      <c r="G187" s="46"/>
      <c r="H187" s="46"/>
      <c r="I187" s="46"/>
      <c r="J187" s="284"/>
    </row>
    <row r="188" spans="1:12" s="2" customFormat="1" ht="15.6" customHeight="1" x14ac:dyDescent="0.2">
      <c r="A188" s="70">
        <v>44</v>
      </c>
      <c r="B188" s="59" t="s">
        <v>277</v>
      </c>
      <c r="C188" s="9">
        <v>45</v>
      </c>
      <c r="D188" s="46"/>
      <c r="E188" s="46"/>
      <c r="F188" s="46"/>
      <c r="G188" s="46"/>
      <c r="H188" s="46"/>
      <c r="I188" s="46"/>
      <c r="J188" s="284"/>
    </row>
    <row r="189" spans="1:12" s="2" customFormat="1" ht="18" customHeight="1" x14ac:dyDescent="0.2">
      <c r="A189" s="9"/>
      <c r="B189" s="37" t="s">
        <v>16</v>
      </c>
      <c r="C189" s="3">
        <f t="shared" ref="C189:I189" si="15">SUM(C130,C144)</f>
        <v>2639</v>
      </c>
      <c r="D189" s="3">
        <f t="shared" si="15"/>
        <v>0</v>
      </c>
      <c r="E189" s="3">
        <f t="shared" si="15"/>
        <v>0</v>
      </c>
      <c r="F189" s="3">
        <f t="shared" si="15"/>
        <v>0</v>
      </c>
      <c r="G189" s="3">
        <f t="shared" si="15"/>
        <v>0</v>
      </c>
      <c r="H189" s="3">
        <f t="shared" si="15"/>
        <v>0</v>
      </c>
      <c r="I189" s="3">
        <f t="shared" si="15"/>
        <v>0</v>
      </c>
      <c r="J189" s="284"/>
    </row>
    <row r="190" spans="1:12" s="11" customFormat="1" ht="18.95" customHeight="1" x14ac:dyDescent="0.25">
      <c r="A190" s="38"/>
      <c r="B190" s="83" t="s">
        <v>9</v>
      </c>
      <c r="C190" s="84"/>
      <c r="D190" s="84"/>
      <c r="E190" s="84"/>
      <c r="F190" s="84"/>
      <c r="G190" s="84"/>
      <c r="H190" s="84"/>
      <c r="I190" s="84"/>
      <c r="J190" s="307"/>
      <c r="K190" s="28"/>
    </row>
    <row r="191" spans="1:12" s="2" customFormat="1" ht="18.95" customHeight="1" x14ac:dyDescent="0.2">
      <c r="A191" s="9"/>
      <c r="B191" s="52" t="s">
        <v>82</v>
      </c>
      <c r="C191" s="3">
        <f>SUM(C192:C198)</f>
        <v>287</v>
      </c>
      <c r="D191" s="72">
        <f t="shared" ref="D191:I191" si="16">SUM(D192:D198)</f>
        <v>0</v>
      </c>
      <c r="E191" s="72">
        <f t="shared" si="16"/>
        <v>0</v>
      </c>
      <c r="F191" s="72">
        <f t="shared" si="16"/>
        <v>0</v>
      </c>
      <c r="G191" s="72">
        <f t="shared" si="16"/>
        <v>0</v>
      </c>
      <c r="H191" s="72">
        <f t="shared" si="16"/>
        <v>0</v>
      </c>
      <c r="I191" s="72">
        <f t="shared" si="16"/>
        <v>0</v>
      </c>
      <c r="J191" s="302"/>
    </row>
    <row r="192" spans="1:12" s="16" customFormat="1" ht="18.95" customHeight="1" x14ac:dyDescent="0.2">
      <c r="A192" s="58">
        <v>1</v>
      </c>
      <c r="B192" s="59" t="s">
        <v>46</v>
      </c>
      <c r="C192" s="9">
        <v>37</v>
      </c>
      <c r="D192" s="46"/>
      <c r="E192" s="46"/>
      <c r="F192" s="46"/>
      <c r="G192" s="46"/>
      <c r="H192" s="46"/>
      <c r="I192" s="46"/>
      <c r="J192" s="284"/>
      <c r="K192" s="18"/>
    </row>
    <row r="193" spans="1:12" s="2" customFormat="1" ht="18.95" customHeight="1" x14ac:dyDescent="0.2">
      <c r="A193" s="58">
        <v>2</v>
      </c>
      <c r="B193" s="59" t="s">
        <v>128</v>
      </c>
      <c r="C193" s="9">
        <v>33</v>
      </c>
      <c r="D193" s="46"/>
      <c r="E193" s="46"/>
      <c r="F193" s="46"/>
      <c r="G193" s="46"/>
      <c r="H193" s="46"/>
      <c r="I193" s="46"/>
      <c r="J193" s="284"/>
    </row>
    <row r="194" spans="1:12" s="2" customFormat="1" ht="18.95" customHeight="1" x14ac:dyDescent="0.2">
      <c r="A194" s="70">
        <v>3</v>
      </c>
      <c r="B194" s="59" t="s">
        <v>129</v>
      </c>
      <c r="C194" s="9">
        <v>26</v>
      </c>
      <c r="D194" s="46"/>
      <c r="E194" s="46"/>
      <c r="F194" s="46"/>
      <c r="G194" s="46"/>
      <c r="H194" s="46"/>
      <c r="I194" s="46"/>
      <c r="J194" s="284"/>
      <c r="L194" s="25"/>
    </row>
    <row r="195" spans="1:12" s="2" customFormat="1" ht="18.95" customHeight="1" x14ac:dyDescent="0.2">
      <c r="A195" s="70">
        <v>4</v>
      </c>
      <c r="B195" s="59" t="s">
        <v>130</v>
      </c>
      <c r="C195" s="9">
        <v>37</v>
      </c>
      <c r="D195" s="46"/>
      <c r="E195" s="46"/>
      <c r="F195" s="46"/>
      <c r="G195" s="46"/>
      <c r="H195" s="46"/>
      <c r="I195" s="46"/>
      <c r="J195" s="284"/>
      <c r="L195" s="18"/>
    </row>
    <row r="196" spans="1:12" s="2" customFormat="1" ht="18.95" customHeight="1" x14ac:dyDescent="0.2">
      <c r="A196" s="70">
        <v>5</v>
      </c>
      <c r="B196" s="59" t="s">
        <v>196</v>
      </c>
      <c r="C196" s="9">
        <v>41</v>
      </c>
      <c r="D196" s="46"/>
      <c r="E196" s="46"/>
      <c r="F196" s="46"/>
      <c r="G196" s="46"/>
      <c r="H196" s="46"/>
      <c r="I196" s="46"/>
      <c r="J196" s="284"/>
      <c r="L196" s="18"/>
    </row>
    <row r="197" spans="1:12" s="2" customFormat="1" ht="18.95" customHeight="1" x14ac:dyDescent="0.2">
      <c r="A197" s="70">
        <v>6</v>
      </c>
      <c r="B197" s="59" t="s">
        <v>197</v>
      </c>
      <c r="C197" s="9">
        <v>56</v>
      </c>
      <c r="D197" s="46"/>
      <c r="E197" s="46"/>
      <c r="F197" s="46"/>
      <c r="G197" s="46"/>
      <c r="H197" s="46"/>
      <c r="I197" s="46"/>
      <c r="J197" s="284"/>
      <c r="L197" s="18"/>
    </row>
    <row r="198" spans="1:12" s="2" customFormat="1" ht="18.95" customHeight="1" x14ac:dyDescent="0.2">
      <c r="A198" s="70">
        <v>7</v>
      </c>
      <c r="B198" s="59" t="s">
        <v>198</v>
      </c>
      <c r="C198" s="9">
        <v>57</v>
      </c>
      <c r="D198" s="46"/>
      <c r="E198" s="46"/>
      <c r="F198" s="46"/>
      <c r="G198" s="46"/>
      <c r="H198" s="46"/>
      <c r="I198" s="46"/>
      <c r="J198" s="284"/>
      <c r="L198" s="18"/>
    </row>
    <row r="199" spans="1:12" s="2" customFormat="1" ht="18.95" customHeight="1" x14ac:dyDescent="0.2">
      <c r="A199" s="9"/>
      <c r="B199" s="57" t="s">
        <v>83</v>
      </c>
      <c r="C199" s="3">
        <f>SUM(C200:C213)</f>
        <v>616</v>
      </c>
      <c r="D199" s="72">
        <f t="shared" ref="D199:I199" si="17">SUM(D200:D213)</f>
        <v>0</v>
      </c>
      <c r="E199" s="72">
        <f t="shared" si="17"/>
        <v>0</v>
      </c>
      <c r="F199" s="72">
        <f t="shared" si="17"/>
        <v>0</v>
      </c>
      <c r="G199" s="72">
        <f t="shared" si="17"/>
        <v>0</v>
      </c>
      <c r="H199" s="72">
        <f t="shared" si="17"/>
        <v>0</v>
      </c>
      <c r="I199" s="72">
        <f t="shared" si="17"/>
        <v>0</v>
      </c>
      <c r="J199" s="302"/>
      <c r="L199" s="18"/>
    </row>
    <row r="200" spans="1:12" s="2" customFormat="1" ht="18.95" customHeight="1" x14ac:dyDescent="0.2">
      <c r="A200" s="58">
        <v>1</v>
      </c>
      <c r="B200" s="59" t="s">
        <v>43</v>
      </c>
      <c r="C200" s="9">
        <v>44</v>
      </c>
      <c r="D200" s="46"/>
      <c r="E200" s="46"/>
      <c r="F200" s="46"/>
      <c r="G200" s="46"/>
      <c r="H200" s="46"/>
      <c r="I200" s="46"/>
      <c r="J200" s="284"/>
      <c r="L200" s="18"/>
    </row>
    <row r="201" spans="1:12" s="2" customFormat="1" ht="18.95" customHeight="1" x14ac:dyDescent="0.2">
      <c r="A201" s="58">
        <v>2</v>
      </c>
      <c r="B201" s="59" t="s">
        <v>44</v>
      </c>
      <c r="C201" s="9">
        <v>40</v>
      </c>
      <c r="D201" s="46"/>
      <c r="E201" s="46"/>
      <c r="F201" s="46"/>
      <c r="G201" s="46"/>
      <c r="H201" s="46"/>
      <c r="I201" s="46"/>
      <c r="J201" s="284"/>
      <c r="L201" s="24"/>
    </row>
    <row r="202" spans="1:12" s="16" customFormat="1" ht="18.95" customHeight="1" x14ac:dyDescent="0.2">
      <c r="A202" s="70">
        <v>3</v>
      </c>
      <c r="B202" s="59" t="s">
        <v>45</v>
      </c>
      <c r="C202" s="9">
        <v>35</v>
      </c>
      <c r="D202" s="46"/>
      <c r="E202" s="46"/>
      <c r="F202" s="46"/>
      <c r="G202" s="46"/>
      <c r="H202" s="46"/>
      <c r="I202" s="46"/>
      <c r="J202" s="284"/>
    </row>
    <row r="203" spans="1:12" s="2" customFormat="1" ht="18.95" customHeight="1" x14ac:dyDescent="0.2">
      <c r="A203" s="70">
        <v>4</v>
      </c>
      <c r="B203" s="59" t="s">
        <v>131</v>
      </c>
      <c r="C203" s="9">
        <v>43</v>
      </c>
      <c r="D203" s="46"/>
      <c r="E203" s="46"/>
      <c r="F203" s="46"/>
      <c r="G203" s="46"/>
      <c r="H203" s="46"/>
      <c r="I203" s="46"/>
      <c r="J203" s="284"/>
    </row>
    <row r="204" spans="1:12" s="2" customFormat="1" ht="18.95" customHeight="1" x14ac:dyDescent="0.2">
      <c r="A204" s="70">
        <v>5</v>
      </c>
      <c r="B204" s="59" t="s">
        <v>132</v>
      </c>
      <c r="C204" s="9">
        <v>26</v>
      </c>
      <c r="D204" s="46"/>
      <c r="E204" s="46"/>
      <c r="F204" s="46"/>
      <c r="G204" s="46"/>
      <c r="H204" s="46"/>
      <c r="I204" s="46"/>
      <c r="J204" s="284"/>
      <c r="L204" s="18"/>
    </row>
    <row r="205" spans="1:12" s="2" customFormat="1" ht="18.95" customHeight="1" x14ac:dyDescent="0.2">
      <c r="A205" s="70">
        <v>6</v>
      </c>
      <c r="B205" s="59" t="s">
        <v>133</v>
      </c>
      <c r="C205" s="9">
        <v>31</v>
      </c>
      <c r="D205" s="46"/>
      <c r="E205" s="46"/>
      <c r="F205" s="46"/>
      <c r="G205" s="46"/>
      <c r="H205" s="46"/>
      <c r="I205" s="46"/>
      <c r="J205" s="284"/>
      <c r="L205" s="18"/>
    </row>
    <row r="206" spans="1:12" s="2" customFormat="1" ht="18.95" customHeight="1" x14ac:dyDescent="0.2">
      <c r="A206" s="70">
        <v>7</v>
      </c>
      <c r="B206" s="59" t="s">
        <v>134</v>
      </c>
      <c r="C206" s="9">
        <v>38</v>
      </c>
      <c r="D206" s="46"/>
      <c r="E206" s="46"/>
      <c r="F206" s="46"/>
      <c r="G206" s="46"/>
      <c r="H206" s="46"/>
      <c r="I206" s="46"/>
      <c r="J206" s="284"/>
      <c r="L206" s="18"/>
    </row>
    <row r="207" spans="1:12" s="2" customFormat="1" ht="18.95" customHeight="1" x14ac:dyDescent="0.2">
      <c r="A207" s="70">
        <v>8</v>
      </c>
      <c r="B207" s="59" t="s">
        <v>135</v>
      </c>
      <c r="C207" s="9">
        <v>49</v>
      </c>
      <c r="D207" s="46"/>
      <c r="E207" s="46"/>
      <c r="F207" s="46"/>
      <c r="G207" s="46"/>
      <c r="H207" s="46"/>
      <c r="I207" s="46"/>
      <c r="J207" s="284"/>
      <c r="L207" s="24"/>
    </row>
    <row r="208" spans="1:12" s="16" customFormat="1" ht="18.95" customHeight="1" x14ac:dyDescent="0.2">
      <c r="A208" s="70">
        <v>9</v>
      </c>
      <c r="B208" s="59" t="s">
        <v>278</v>
      </c>
      <c r="C208" s="9">
        <v>53</v>
      </c>
      <c r="D208" s="46"/>
      <c r="E208" s="46"/>
      <c r="F208" s="46"/>
      <c r="G208" s="46"/>
      <c r="H208" s="46"/>
      <c r="I208" s="46"/>
      <c r="J208" s="284"/>
    </row>
    <row r="209" spans="1:13" s="2" customFormat="1" ht="18.95" customHeight="1" x14ac:dyDescent="0.2">
      <c r="A209" s="70">
        <v>10</v>
      </c>
      <c r="B209" s="59" t="s">
        <v>279</v>
      </c>
      <c r="C209" s="9">
        <v>44</v>
      </c>
      <c r="D209" s="46"/>
      <c r="E209" s="46"/>
      <c r="F209" s="46"/>
      <c r="G209" s="46"/>
      <c r="H209" s="46"/>
      <c r="I209" s="46"/>
      <c r="J209" s="284"/>
    </row>
    <row r="210" spans="1:13" s="2" customFormat="1" ht="18.95" customHeight="1" x14ac:dyDescent="0.2">
      <c r="A210" s="70">
        <v>11</v>
      </c>
      <c r="B210" s="59" t="s">
        <v>280</v>
      </c>
      <c r="C210" s="9">
        <v>54</v>
      </c>
      <c r="D210" s="46"/>
      <c r="E210" s="46"/>
      <c r="F210" s="46"/>
      <c r="G210" s="46"/>
      <c r="H210" s="46"/>
      <c r="I210" s="46"/>
      <c r="J210" s="284"/>
      <c r="L210" s="18"/>
    </row>
    <row r="211" spans="1:13" s="2" customFormat="1" ht="18.95" customHeight="1" x14ac:dyDescent="0.2">
      <c r="A211" s="70">
        <v>12</v>
      </c>
      <c r="B211" s="59" t="s">
        <v>281</v>
      </c>
      <c r="C211" s="9">
        <v>49</v>
      </c>
      <c r="D211" s="46"/>
      <c r="E211" s="46"/>
      <c r="F211" s="46"/>
      <c r="G211" s="46"/>
      <c r="H211" s="46"/>
      <c r="I211" s="46"/>
      <c r="J211" s="284"/>
      <c r="L211" s="24"/>
    </row>
    <row r="212" spans="1:13" s="16" customFormat="1" ht="18.95" customHeight="1" x14ac:dyDescent="0.2">
      <c r="A212" s="70">
        <v>13</v>
      </c>
      <c r="B212" s="59" t="s">
        <v>282</v>
      </c>
      <c r="C212" s="9">
        <v>49</v>
      </c>
      <c r="D212" s="46"/>
      <c r="E212" s="46"/>
      <c r="F212" s="46"/>
      <c r="G212" s="46"/>
      <c r="H212" s="46"/>
      <c r="I212" s="46"/>
      <c r="J212" s="284"/>
    </row>
    <row r="213" spans="1:13" s="2" customFormat="1" ht="18.95" customHeight="1" x14ac:dyDescent="0.2">
      <c r="A213" s="70">
        <v>14</v>
      </c>
      <c r="B213" s="59" t="s">
        <v>283</v>
      </c>
      <c r="C213" s="9">
        <v>61</v>
      </c>
      <c r="D213" s="46"/>
      <c r="E213" s="46"/>
      <c r="F213" s="46"/>
      <c r="G213" s="46"/>
      <c r="H213" s="46"/>
      <c r="I213" s="46"/>
      <c r="J213" s="284"/>
    </row>
    <row r="214" spans="1:13" s="2" customFormat="1" ht="18.95" customHeight="1" x14ac:dyDescent="0.2">
      <c r="A214" s="9"/>
      <c r="B214" s="37" t="s">
        <v>16</v>
      </c>
      <c r="C214" s="3">
        <f>SUM(C191,C199)</f>
        <v>903</v>
      </c>
      <c r="D214" s="72">
        <f t="shared" ref="D214:I214" si="18">SUM(D191,D199)</f>
        <v>0</v>
      </c>
      <c r="E214" s="72">
        <f t="shared" si="18"/>
        <v>0</v>
      </c>
      <c r="F214" s="72">
        <f t="shared" si="18"/>
        <v>0</v>
      </c>
      <c r="G214" s="72">
        <f t="shared" si="18"/>
        <v>0</v>
      </c>
      <c r="H214" s="72">
        <f t="shared" si="18"/>
        <v>0</v>
      </c>
      <c r="I214" s="72">
        <f t="shared" si="18"/>
        <v>0</v>
      </c>
      <c r="J214" s="284"/>
      <c r="L214" s="24"/>
    </row>
    <row r="215" spans="1:13" s="11" customFormat="1" ht="18.95" customHeight="1" x14ac:dyDescent="0.25">
      <c r="A215" s="38"/>
      <c r="B215" s="83" t="s">
        <v>18</v>
      </c>
      <c r="C215" s="84"/>
      <c r="D215" s="84"/>
      <c r="E215" s="84"/>
      <c r="F215" s="84"/>
      <c r="G215" s="84"/>
      <c r="H215" s="84"/>
      <c r="I215" s="84"/>
      <c r="J215" s="307"/>
      <c r="K215" s="28"/>
    </row>
    <row r="216" spans="1:13" s="2" customFormat="1" ht="18.95" customHeight="1" x14ac:dyDescent="0.2">
      <c r="A216" s="9"/>
      <c r="B216" s="52" t="s">
        <v>82</v>
      </c>
      <c r="C216" s="3">
        <f>SUM(C217:C219)</f>
        <v>123</v>
      </c>
      <c r="D216" s="72">
        <f t="shared" ref="D216:I216" si="19">SUM(D217:D219)</f>
        <v>0</v>
      </c>
      <c r="E216" s="72">
        <f t="shared" si="19"/>
        <v>0</v>
      </c>
      <c r="F216" s="72">
        <f t="shared" si="19"/>
        <v>0</v>
      </c>
      <c r="G216" s="72">
        <f t="shared" si="19"/>
        <v>0</v>
      </c>
      <c r="H216" s="72">
        <f t="shared" si="19"/>
        <v>0</v>
      </c>
      <c r="I216" s="72">
        <f t="shared" si="19"/>
        <v>0</v>
      </c>
      <c r="J216" s="302"/>
    </row>
    <row r="217" spans="1:13" s="2" customFormat="1" ht="18.95" customHeight="1" x14ac:dyDescent="0.2">
      <c r="A217" s="58">
        <v>1</v>
      </c>
      <c r="B217" s="59" t="s">
        <v>47</v>
      </c>
      <c r="C217" s="9">
        <v>26</v>
      </c>
      <c r="D217" s="46"/>
      <c r="E217" s="46"/>
      <c r="F217" s="46"/>
      <c r="G217" s="46"/>
      <c r="H217" s="46"/>
      <c r="I217" s="46"/>
      <c r="J217" s="284"/>
    </row>
    <row r="218" spans="1:13" s="16" customFormat="1" ht="18.95" customHeight="1" x14ac:dyDescent="0.2">
      <c r="A218" s="58">
        <v>2</v>
      </c>
      <c r="B218" s="59" t="s">
        <v>136</v>
      </c>
      <c r="C218" s="9">
        <v>37</v>
      </c>
      <c r="D218" s="46"/>
      <c r="E218" s="46"/>
      <c r="F218" s="46"/>
      <c r="G218" s="46"/>
      <c r="H218" s="46"/>
      <c r="I218" s="46"/>
      <c r="J218" s="284"/>
      <c r="L218" s="18"/>
      <c r="M218" s="18"/>
    </row>
    <row r="219" spans="1:13" s="2" customFormat="1" ht="18.95" customHeight="1" x14ac:dyDescent="0.2">
      <c r="A219" s="58">
        <v>3</v>
      </c>
      <c r="B219" s="59" t="s">
        <v>208</v>
      </c>
      <c r="C219" s="9">
        <v>60</v>
      </c>
      <c r="D219" s="46"/>
      <c r="E219" s="46"/>
      <c r="F219" s="46"/>
      <c r="G219" s="46"/>
      <c r="H219" s="46"/>
      <c r="I219" s="46"/>
      <c r="J219" s="284"/>
      <c r="L219" s="18"/>
    </row>
    <row r="220" spans="1:13" s="2" customFormat="1" ht="18.95" customHeight="1" x14ac:dyDescent="0.2">
      <c r="A220" s="9"/>
      <c r="B220" s="57" t="s">
        <v>83</v>
      </c>
      <c r="C220" s="3">
        <f>SUM(C221:C226)</f>
        <v>228</v>
      </c>
      <c r="D220" s="72">
        <f t="shared" ref="D220:I220" si="20">SUM(D221:D226)</f>
        <v>0</v>
      </c>
      <c r="E220" s="72">
        <f t="shared" si="20"/>
        <v>0</v>
      </c>
      <c r="F220" s="72">
        <f t="shared" si="20"/>
        <v>0</v>
      </c>
      <c r="G220" s="72">
        <f t="shared" si="20"/>
        <v>0</v>
      </c>
      <c r="H220" s="72">
        <f t="shared" si="20"/>
        <v>0</v>
      </c>
      <c r="I220" s="72">
        <f t="shared" si="20"/>
        <v>0</v>
      </c>
      <c r="J220" s="302"/>
      <c r="L220" s="18"/>
    </row>
    <row r="221" spans="1:13" s="2" customFormat="1" ht="18.95" customHeight="1" x14ac:dyDescent="0.2">
      <c r="A221" s="58">
        <v>1</v>
      </c>
      <c r="B221" s="59" t="s">
        <v>48</v>
      </c>
      <c r="C221" s="9">
        <v>41</v>
      </c>
      <c r="D221" s="46"/>
      <c r="E221" s="46"/>
      <c r="F221" s="46"/>
      <c r="G221" s="46"/>
      <c r="H221" s="46"/>
      <c r="I221" s="46"/>
      <c r="J221" s="284"/>
    </row>
    <row r="222" spans="1:13" s="2" customFormat="1" ht="18.95" customHeight="1" x14ac:dyDescent="0.2">
      <c r="A222" s="58">
        <v>2</v>
      </c>
      <c r="B222" s="59" t="s">
        <v>49</v>
      </c>
      <c r="C222" s="9">
        <v>45</v>
      </c>
      <c r="D222" s="46"/>
      <c r="E222" s="46"/>
      <c r="F222" s="46"/>
      <c r="G222" s="46"/>
      <c r="H222" s="46"/>
      <c r="I222" s="46"/>
      <c r="J222" s="284"/>
      <c r="L222" s="18"/>
    </row>
    <row r="223" spans="1:13" s="2" customFormat="1" ht="18.95" customHeight="1" x14ac:dyDescent="0.2">
      <c r="A223" s="70">
        <v>3</v>
      </c>
      <c r="B223" s="59" t="s">
        <v>137</v>
      </c>
      <c r="C223" s="9">
        <v>37</v>
      </c>
      <c r="D223" s="46"/>
      <c r="E223" s="46"/>
      <c r="F223" s="46"/>
      <c r="G223" s="46"/>
      <c r="H223" s="46"/>
      <c r="I223" s="46"/>
      <c r="J223" s="284"/>
      <c r="L223" s="18"/>
    </row>
    <row r="224" spans="1:13" s="2" customFormat="1" ht="18.95" customHeight="1" x14ac:dyDescent="0.2">
      <c r="A224" s="70">
        <v>4</v>
      </c>
      <c r="B224" s="59" t="s">
        <v>138</v>
      </c>
      <c r="C224" s="9">
        <v>43</v>
      </c>
      <c r="D224" s="46"/>
      <c r="E224" s="46"/>
      <c r="F224" s="46"/>
      <c r="G224" s="46"/>
      <c r="H224" s="46"/>
      <c r="I224" s="46"/>
      <c r="J224" s="308"/>
      <c r="K224" s="18"/>
    </row>
    <row r="225" spans="1:13" s="2" customFormat="1" ht="18.95" customHeight="1" x14ac:dyDescent="0.2">
      <c r="A225" s="70">
        <v>5</v>
      </c>
      <c r="B225" s="59" t="s">
        <v>284</v>
      </c>
      <c r="C225" s="9">
        <v>39</v>
      </c>
      <c r="D225" s="46"/>
      <c r="E225" s="46"/>
      <c r="F225" s="46"/>
      <c r="G225" s="46"/>
      <c r="H225" s="46"/>
      <c r="I225" s="46"/>
      <c r="J225" s="298"/>
      <c r="K225" s="18"/>
    </row>
    <row r="226" spans="1:13" s="2" customFormat="1" ht="18.95" customHeight="1" x14ac:dyDescent="0.2">
      <c r="A226" s="70">
        <v>6</v>
      </c>
      <c r="B226" s="59" t="s">
        <v>285</v>
      </c>
      <c r="C226" s="9">
        <v>23</v>
      </c>
      <c r="D226" s="46"/>
      <c r="E226" s="46"/>
      <c r="F226" s="46"/>
      <c r="G226" s="46"/>
      <c r="H226" s="46"/>
      <c r="I226" s="46"/>
      <c r="J226" s="284"/>
    </row>
    <row r="227" spans="1:13" s="2" customFormat="1" ht="18.95" customHeight="1" x14ac:dyDescent="0.2">
      <c r="A227" s="9"/>
      <c r="B227" s="37" t="s">
        <v>16</v>
      </c>
      <c r="C227" s="3">
        <f>SUM(C216,C220)</f>
        <v>351</v>
      </c>
      <c r="D227" s="72">
        <f t="shared" ref="D227:I227" si="21">SUM(D216,D220)</f>
        <v>0</v>
      </c>
      <c r="E227" s="72">
        <f t="shared" si="21"/>
        <v>0</v>
      </c>
      <c r="F227" s="72">
        <f t="shared" si="21"/>
        <v>0</v>
      </c>
      <c r="G227" s="72">
        <f t="shared" si="21"/>
        <v>0</v>
      </c>
      <c r="H227" s="72">
        <f t="shared" si="21"/>
        <v>0</v>
      </c>
      <c r="I227" s="72">
        <f t="shared" si="21"/>
        <v>0</v>
      </c>
      <c r="J227" s="284"/>
    </row>
    <row r="228" spans="1:13" s="11" customFormat="1" ht="18" customHeight="1" x14ac:dyDescent="0.25">
      <c r="A228" s="38"/>
      <c r="B228" s="83" t="s">
        <v>12</v>
      </c>
      <c r="C228" s="84"/>
      <c r="D228" s="84"/>
      <c r="E228" s="84"/>
      <c r="F228" s="84"/>
      <c r="G228" s="84"/>
      <c r="H228" s="84"/>
      <c r="I228" s="84"/>
      <c r="J228" s="284"/>
      <c r="K228" s="2"/>
    </row>
    <row r="229" spans="1:13" s="2" customFormat="1" ht="18" customHeight="1" x14ac:dyDescent="0.2">
      <c r="A229" s="9"/>
      <c r="B229" s="52" t="s">
        <v>82</v>
      </c>
      <c r="C229" s="3">
        <f>SUM(C230:C247)</f>
        <v>695</v>
      </c>
      <c r="D229" s="72">
        <f t="shared" ref="D229:I229" si="22">SUM(D230:D247)</f>
        <v>0</v>
      </c>
      <c r="E229" s="72">
        <f t="shared" si="22"/>
        <v>0</v>
      </c>
      <c r="F229" s="72">
        <f t="shared" si="22"/>
        <v>0</v>
      </c>
      <c r="G229" s="72">
        <f t="shared" si="22"/>
        <v>0</v>
      </c>
      <c r="H229" s="72">
        <f t="shared" si="22"/>
        <v>0</v>
      </c>
      <c r="I229" s="72">
        <f t="shared" si="22"/>
        <v>0</v>
      </c>
      <c r="J229" s="302"/>
    </row>
    <row r="230" spans="1:13" s="16" customFormat="1" ht="18" customHeight="1" x14ac:dyDescent="0.2">
      <c r="A230" s="58">
        <v>1</v>
      </c>
      <c r="B230" s="59" t="s">
        <v>50</v>
      </c>
      <c r="C230" s="9">
        <v>25</v>
      </c>
      <c r="D230" s="46"/>
      <c r="E230" s="46"/>
      <c r="F230" s="46"/>
      <c r="G230" s="46"/>
      <c r="H230" s="46"/>
      <c r="I230" s="46"/>
      <c r="J230" s="284"/>
      <c r="L230" s="18"/>
    </row>
    <row r="231" spans="1:13" s="16" customFormat="1" ht="18" customHeight="1" x14ac:dyDescent="0.2">
      <c r="A231" s="58">
        <v>2</v>
      </c>
      <c r="B231" s="59" t="s">
        <v>51</v>
      </c>
      <c r="C231" s="9">
        <v>47</v>
      </c>
      <c r="D231" s="51"/>
      <c r="E231" s="46"/>
      <c r="F231" s="51"/>
      <c r="G231" s="51"/>
      <c r="H231" s="46"/>
      <c r="I231" s="51"/>
      <c r="J231" s="284"/>
      <c r="K231" s="28"/>
      <c r="L231" s="18"/>
      <c r="M231" s="18"/>
    </row>
    <row r="232" spans="1:13" s="16" customFormat="1" ht="18" customHeight="1" x14ac:dyDescent="0.2">
      <c r="A232" s="70">
        <v>3</v>
      </c>
      <c r="B232" s="59" t="s">
        <v>144</v>
      </c>
      <c r="C232" s="9">
        <v>22</v>
      </c>
      <c r="D232" s="51"/>
      <c r="E232" s="51"/>
      <c r="F232" s="51"/>
      <c r="G232" s="51"/>
      <c r="H232" s="46"/>
      <c r="I232" s="51"/>
      <c r="J232" s="310"/>
      <c r="L232" s="20"/>
      <c r="M232" s="20"/>
    </row>
    <row r="233" spans="1:13" s="2" customFormat="1" ht="18" customHeight="1" x14ac:dyDescent="0.2">
      <c r="A233" s="70">
        <v>4</v>
      </c>
      <c r="B233" s="59" t="s">
        <v>146</v>
      </c>
      <c r="C233" s="9">
        <v>23</v>
      </c>
      <c r="D233" s="46"/>
      <c r="E233" s="51"/>
      <c r="F233" s="46"/>
      <c r="G233" s="46"/>
      <c r="H233" s="51"/>
      <c r="I233" s="46"/>
      <c r="J233" s="298"/>
      <c r="K233" s="18"/>
    </row>
    <row r="234" spans="1:13" s="2" customFormat="1" ht="18" customHeight="1" x14ac:dyDescent="0.2">
      <c r="A234" s="70">
        <v>5</v>
      </c>
      <c r="B234" s="59" t="s">
        <v>147</v>
      </c>
      <c r="C234" s="9">
        <v>52</v>
      </c>
      <c r="D234" s="46"/>
      <c r="E234" s="51"/>
      <c r="F234" s="46"/>
      <c r="G234" s="46"/>
      <c r="H234" s="51"/>
      <c r="I234" s="46"/>
      <c r="J234" s="298"/>
      <c r="K234" s="18"/>
    </row>
    <row r="235" spans="1:13" s="2" customFormat="1" ht="18" customHeight="1" x14ac:dyDescent="0.2">
      <c r="A235" s="70">
        <v>6</v>
      </c>
      <c r="B235" s="59" t="s">
        <v>143</v>
      </c>
      <c r="C235" s="9">
        <v>33</v>
      </c>
      <c r="D235" s="46"/>
      <c r="E235" s="51"/>
      <c r="F235" s="46"/>
      <c r="G235" s="46"/>
      <c r="H235" s="46"/>
      <c r="I235" s="46"/>
      <c r="J235" s="284"/>
    </row>
    <row r="236" spans="1:13" s="16" customFormat="1" ht="18" customHeight="1" x14ac:dyDescent="0.2">
      <c r="A236" s="70">
        <v>7</v>
      </c>
      <c r="B236" s="59" t="s">
        <v>145</v>
      </c>
      <c r="C236" s="9">
        <v>51</v>
      </c>
      <c r="D236" s="46"/>
      <c r="E236" s="51"/>
      <c r="F236" s="46"/>
      <c r="G236" s="46"/>
      <c r="H236" s="51"/>
      <c r="I236" s="46"/>
      <c r="J236" s="284"/>
      <c r="L236" s="18"/>
      <c r="M236" s="18"/>
    </row>
    <row r="237" spans="1:13" s="2" customFormat="1" ht="18" customHeight="1" x14ac:dyDescent="0.2">
      <c r="A237" s="70">
        <v>8</v>
      </c>
      <c r="B237" s="59" t="s">
        <v>209</v>
      </c>
      <c r="C237" s="9">
        <v>38</v>
      </c>
      <c r="D237" s="46"/>
      <c r="E237" s="51"/>
      <c r="F237" s="46"/>
      <c r="G237" s="46"/>
      <c r="H237" s="51"/>
      <c r="I237" s="46"/>
      <c r="J237" s="284"/>
    </row>
    <row r="238" spans="1:13" s="2" customFormat="1" ht="18" customHeight="1" x14ac:dyDescent="0.2">
      <c r="A238" s="70">
        <v>9</v>
      </c>
      <c r="B238" s="59" t="s">
        <v>210</v>
      </c>
      <c r="C238" s="9">
        <v>34</v>
      </c>
      <c r="D238" s="46"/>
      <c r="E238" s="51"/>
      <c r="F238" s="46"/>
      <c r="G238" s="46"/>
      <c r="H238" s="51"/>
      <c r="I238" s="46"/>
      <c r="J238" s="284"/>
    </row>
    <row r="239" spans="1:13" s="2" customFormat="1" ht="18" customHeight="1" x14ac:dyDescent="0.2">
      <c r="A239" s="70">
        <v>10</v>
      </c>
      <c r="B239" s="59" t="s">
        <v>211</v>
      </c>
      <c r="C239" s="9">
        <v>34</v>
      </c>
      <c r="D239" s="46"/>
      <c r="E239" s="51"/>
      <c r="F239" s="46"/>
      <c r="G239" s="46"/>
      <c r="H239" s="51"/>
      <c r="I239" s="46"/>
      <c r="J239" s="284"/>
    </row>
    <row r="240" spans="1:13" s="2" customFormat="1" ht="18" customHeight="1" x14ac:dyDescent="0.2">
      <c r="A240" s="70">
        <v>11</v>
      </c>
      <c r="B240" s="59" t="s">
        <v>212</v>
      </c>
      <c r="C240" s="9">
        <v>44</v>
      </c>
      <c r="D240" s="46"/>
      <c r="E240" s="46"/>
      <c r="F240" s="46"/>
      <c r="G240" s="46"/>
      <c r="H240" s="51"/>
      <c r="I240" s="46"/>
      <c r="J240" s="284"/>
      <c r="L240" s="18"/>
    </row>
    <row r="241" spans="1:12" s="2" customFormat="1" ht="18" customHeight="1" x14ac:dyDescent="0.2">
      <c r="A241" s="70">
        <v>12</v>
      </c>
      <c r="B241" s="59" t="s">
        <v>213</v>
      </c>
      <c r="C241" s="9">
        <v>39</v>
      </c>
      <c r="D241" s="46"/>
      <c r="E241" s="46"/>
      <c r="F241" s="46"/>
      <c r="G241" s="46"/>
      <c r="H241" s="51"/>
      <c r="I241" s="46"/>
      <c r="J241" s="284"/>
      <c r="L241" s="18"/>
    </row>
    <row r="242" spans="1:12" s="2" customFormat="1" ht="18" customHeight="1" x14ac:dyDescent="0.2">
      <c r="A242" s="70">
        <v>13</v>
      </c>
      <c r="B242" s="59" t="s">
        <v>214</v>
      </c>
      <c r="C242" s="9">
        <v>41</v>
      </c>
      <c r="D242" s="46"/>
      <c r="E242" s="46"/>
      <c r="F242" s="46"/>
      <c r="G242" s="46"/>
      <c r="H242" s="46"/>
      <c r="I242" s="46"/>
      <c r="J242" s="284"/>
      <c r="L242" s="18"/>
    </row>
    <row r="243" spans="1:12" s="2" customFormat="1" ht="18" customHeight="1" x14ac:dyDescent="0.2">
      <c r="A243" s="70">
        <v>14</v>
      </c>
      <c r="B243" s="59" t="s">
        <v>215</v>
      </c>
      <c r="C243" s="9">
        <v>37</v>
      </c>
      <c r="D243" s="46"/>
      <c r="E243" s="51"/>
      <c r="F243" s="46"/>
      <c r="G243" s="46"/>
      <c r="H243" s="51"/>
      <c r="I243" s="46"/>
      <c r="J243" s="284"/>
    </row>
    <row r="244" spans="1:12" s="2" customFormat="1" ht="18" customHeight="1" x14ac:dyDescent="0.2">
      <c r="A244" s="70">
        <v>15</v>
      </c>
      <c r="B244" s="59" t="s">
        <v>216</v>
      </c>
      <c r="C244" s="9">
        <v>32</v>
      </c>
      <c r="D244" s="46"/>
      <c r="E244" s="51"/>
      <c r="F244" s="46"/>
      <c r="G244" s="46"/>
      <c r="H244" s="51"/>
      <c r="I244" s="46"/>
      <c r="J244" s="284"/>
    </row>
    <row r="245" spans="1:12" s="2" customFormat="1" ht="18" customHeight="1" x14ac:dyDescent="0.2">
      <c r="A245" s="70">
        <v>16</v>
      </c>
      <c r="B245" s="59" t="s">
        <v>217</v>
      </c>
      <c r="C245" s="9">
        <v>40</v>
      </c>
      <c r="D245" s="46"/>
      <c r="E245" s="46"/>
      <c r="F245" s="46"/>
      <c r="G245" s="46"/>
      <c r="H245" s="51"/>
      <c r="I245" s="46"/>
      <c r="J245" s="284"/>
      <c r="L245" s="18"/>
    </row>
    <row r="246" spans="1:12" s="2" customFormat="1" ht="18" customHeight="1" x14ac:dyDescent="0.2">
      <c r="A246" s="70">
        <v>17</v>
      </c>
      <c r="B246" s="59" t="s">
        <v>218</v>
      </c>
      <c r="C246" s="9">
        <v>43</v>
      </c>
      <c r="D246" s="46"/>
      <c r="E246" s="46"/>
      <c r="F246" s="46"/>
      <c r="G246" s="46"/>
      <c r="H246" s="51"/>
      <c r="I246" s="46"/>
      <c r="J246" s="284"/>
      <c r="L246" s="18"/>
    </row>
    <row r="247" spans="1:12" s="2" customFormat="1" ht="18" customHeight="1" x14ac:dyDescent="0.2">
      <c r="A247" s="70">
        <v>18</v>
      </c>
      <c r="B247" s="59" t="s">
        <v>219</v>
      </c>
      <c r="C247" s="9">
        <v>60</v>
      </c>
      <c r="D247" s="46"/>
      <c r="E247" s="46"/>
      <c r="F247" s="46"/>
      <c r="G247" s="46"/>
      <c r="H247" s="46"/>
      <c r="I247" s="46"/>
      <c r="J247" s="284"/>
      <c r="L247" s="18"/>
    </row>
    <row r="248" spans="1:12" s="2" customFormat="1" ht="18" customHeight="1" x14ac:dyDescent="0.2">
      <c r="A248" s="9"/>
      <c r="B248" s="57" t="s">
        <v>83</v>
      </c>
      <c r="C248" s="3">
        <f>SUM(C249:C268)</f>
        <v>686</v>
      </c>
      <c r="D248" s="72">
        <f t="shared" ref="D248:I248" si="23">SUM(D249:D268)</f>
        <v>0</v>
      </c>
      <c r="E248" s="72">
        <f t="shared" si="23"/>
        <v>0</v>
      </c>
      <c r="F248" s="72">
        <f t="shared" si="23"/>
        <v>0</v>
      </c>
      <c r="G248" s="72">
        <f t="shared" si="23"/>
        <v>0</v>
      </c>
      <c r="H248" s="72">
        <f t="shared" si="23"/>
        <v>0</v>
      </c>
      <c r="I248" s="72">
        <f t="shared" si="23"/>
        <v>0</v>
      </c>
      <c r="J248" s="302"/>
      <c r="L248" s="18"/>
    </row>
    <row r="249" spans="1:12" s="2" customFormat="1" ht="16.5" customHeight="1" x14ac:dyDescent="0.2">
      <c r="A249" s="58">
        <v>1</v>
      </c>
      <c r="B249" s="59" t="s">
        <v>148</v>
      </c>
      <c r="C249" s="9">
        <v>53</v>
      </c>
      <c r="D249" s="49"/>
      <c r="E249" s="49"/>
      <c r="F249" s="46"/>
      <c r="G249" s="46"/>
      <c r="H249" s="48"/>
      <c r="I249" s="46"/>
      <c r="J249" s="284"/>
      <c r="L249" s="18"/>
    </row>
    <row r="250" spans="1:12" s="2" customFormat="1" ht="16.5" customHeight="1" x14ac:dyDescent="0.2">
      <c r="A250" s="58">
        <v>2</v>
      </c>
      <c r="B250" s="59" t="s">
        <v>149</v>
      </c>
      <c r="C250" s="60">
        <v>34</v>
      </c>
      <c r="D250" s="46"/>
      <c r="E250" s="49"/>
      <c r="F250" s="46"/>
      <c r="G250" s="48"/>
      <c r="H250" s="48"/>
      <c r="I250" s="46"/>
      <c r="J250" s="298"/>
    </row>
    <row r="251" spans="1:12" s="2" customFormat="1" ht="16.5" customHeight="1" x14ac:dyDescent="0.2">
      <c r="A251" s="70">
        <v>3</v>
      </c>
      <c r="B251" s="59" t="s">
        <v>150</v>
      </c>
      <c r="C251" s="9">
        <v>33</v>
      </c>
      <c r="D251" s="46"/>
      <c r="E251" s="49"/>
      <c r="F251" s="46"/>
      <c r="G251" s="48"/>
      <c r="H251" s="48"/>
      <c r="I251" s="46"/>
      <c r="J251" s="298"/>
    </row>
    <row r="252" spans="1:12" s="2" customFormat="1" ht="16.5" customHeight="1" x14ac:dyDescent="0.2">
      <c r="A252" s="70">
        <v>4</v>
      </c>
      <c r="B252" s="59" t="s">
        <v>151</v>
      </c>
      <c r="C252" s="9">
        <v>46</v>
      </c>
      <c r="D252" s="48"/>
      <c r="E252" s="48"/>
      <c r="F252" s="46"/>
      <c r="G252" s="46"/>
      <c r="H252" s="48"/>
      <c r="I252" s="46"/>
      <c r="J252" s="284"/>
      <c r="K252" s="18"/>
    </row>
    <row r="253" spans="1:12" s="2" customFormat="1" ht="16.5" customHeight="1" x14ac:dyDescent="0.2">
      <c r="A253" s="70">
        <v>5</v>
      </c>
      <c r="B253" s="59" t="s">
        <v>152</v>
      </c>
      <c r="C253" s="9">
        <v>19</v>
      </c>
      <c r="D253" s="48"/>
      <c r="E253" s="48"/>
      <c r="F253" s="46"/>
      <c r="G253" s="46"/>
      <c r="H253" s="48"/>
      <c r="I253" s="46"/>
      <c r="J253" s="284"/>
    </row>
    <row r="254" spans="1:12" s="2" customFormat="1" ht="16.5" customHeight="1" x14ac:dyDescent="0.2">
      <c r="A254" s="70">
        <v>6</v>
      </c>
      <c r="B254" s="59" t="s">
        <v>153</v>
      </c>
      <c r="C254" s="9">
        <v>31</v>
      </c>
      <c r="D254" s="46"/>
      <c r="E254" s="51"/>
      <c r="F254" s="46"/>
      <c r="G254" s="46"/>
      <c r="H254" s="51"/>
      <c r="I254" s="46"/>
      <c r="J254" s="284"/>
    </row>
    <row r="255" spans="1:12" s="2" customFormat="1" ht="16.5" customHeight="1" x14ac:dyDescent="0.2">
      <c r="A255" s="70">
        <v>7</v>
      </c>
      <c r="B255" s="59" t="s">
        <v>154</v>
      </c>
      <c r="C255" s="9">
        <v>20</v>
      </c>
      <c r="D255" s="46"/>
      <c r="E255" s="51"/>
      <c r="F255" s="46"/>
      <c r="G255" s="46"/>
      <c r="H255" s="51"/>
      <c r="I255" s="46"/>
      <c r="J255" s="298"/>
      <c r="K255" s="18"/>
    </row>
    <row r="256" spans="1:12" s="2" customFormat="1" ht="16.5" customHeight="1" x14ac:dyDescent="0.2">
      <c r="A256" s="70">
        <v>8</v>
      </c>
      <c r="B256" s="59" t="s">
        <v>156</v>
      </c>
      <c r="C256" s="9">
        <v>16</v>
      </c>
      <c r="D256" s="46"/>
      <c r="E256" s="51"/>
      <c r="F256" s="46"/>
      <c r="G256" s="46"/>
      <c r="H256" s="51"/>
      <c r="I256" s="46"/>
      <c r="J256" s="298"/>
      <c r="K256" s="18"/>
    </row>
    <row r="257" spans="1:12" s="2" customFormat="1" ht="16.5" customHeight="1" x14ac:dyDescent="0.2">
      <c r="A257" s="70">
        <v>9</v>
      </c>
      <c r="B257" s="59" t="s">
        <v>155</v>
      </c>
      <c r="C257" s="9">
        <v>20</v>
      </c>
      <c r="D257" s="46"/>
      <c r="E257" s="51"/>
      <c r="F257" s="46"/>
      <c r="G257" s="48"/>
      <c r="H257" s="48"/>
      <c r="I257" s="46"/>
      <c r="J257" s="284"/>
    </row>
    <row r="258" spans="1:12" s="2" customFormat="1" ht="16.5" customHeight="1" x14ac:dyDescent="0.2">
      <c r="A258" s="70">
        <v>10</v>
      </c>
      <c r="B258" s="59" t="s">
        <v>157</v>
      </c>
      <c r="C258" s="9">
        <v>25</v>
      </c>
      <c r="D258" s="46"/>
      <c r="E258" s="48"/>
      <c r="F258" s="46"/>
      <c r="G258" s="46"/>
      <c r="H258" s="51"/>
      <c r="I258" s="46"/>
      <c r="J258" s="284"/>
    </row>
    <row r="259" spans="1:12" s="2" customFormat="1" ht="16.5" customHeight="1" x14ac:dyDescent="0.2">
      <c r="A259" s="70">
        <v>11</v>
      </c>
      <c r="B259" s="59" t="s">
        <v>158</v>
      </c>
      <c r="C259" s="9">
        <v>31</v>
      </c>
      <c r="D259" s="46"/>
      <c r="E259" s="48"/>
      <c r="F259" s="46"/>
      <c r="G259" s="46"/>
      <c r="H259" s="51"/>
      <c r="I259" s="46"/>
      <c r="J259" s="284"/>
      <c r="L259" s="18"/>
    </row>
    <row r="260" spans="1:12" s="2" customFormat="1" ht="16.5" customHeight="1" x14ac:dyDescent="0.2">
      <c r="A260" s="70">
        <v>12</v>
      </c>
      <c r="B260" s="59" t="s">
        <v>159</v>
      </c>
      <c r="C260" s="9">
        <v>31</v>
      </c>
      <c r="D260" s="46"/>
      <c r="E260" s="46"/>
      <c r="F260" s="46"/>
      <c r="G260" s="46"/>
      <c r="H260" s="51"/>
      <c r="I260" s="46"/>
      <c r="J260" s="284"/>
    </row>
    <row r="261" spans="1:12" s="2" customFormat="1" ht="16.5" customHeight="1" x14ac:dyDescent="0.2">
      <c r="A261" s="70">
        <v>13</v>
      </c>
      <c r="B261" s="59" t="s">
        <v>286</v>
      </c>
      <c r="C261" s="9">
        <v>38</v>
      </c>
      <c r="D261" s="46"/>
      <c r="E261" s="46"/>
      <c r="F261" s="46"/>
      <c r="G261" s="46"/>
      <c r="H261" s="51"/>
      <c r="I261" s="46"/>
      <c r="J261" s="298"/>
      <c r="K261" s="18"/>
    </row>
    <row r="262" spans="1:12" s="2" customFormat="1" ht="16.5" customHeight="1" x14ac:dyDescent="0.2">
      <c r="A262" s="70">
        <v>14</v>
      </c>
      <c r="B262" s="59" t="s">
        <v>287</v>
      </c>
      <c r="C262" s="9">
        <v>30</v>
      </c>
      <c r="D262" s="46"/>
      <c r="E262" s="46"/>
      <c r="F262" s="46"/>
      <c r="G262" s="46"/>
      <c r="H262" s="46"/>
      <c r="I262" s="46"/>
      <c r="J262" s="284"/>
    </row>
    <row r="263" spans="1:12" s="2" customFormat="1" ht="16.5" customHeight="1" x14ac:dyDescent="0.2">
      <c r="A263" s="70">
        <v>15</v>
      </c>
      <c r="B263" s="59" t="s">
        <v>288</v>
      </c>
      <c r="C263" s="60">
        <v>64</v>
      </c>
      <c r="D263" s="46"/>
      <c r="E263" s="46"/>
      <c r="F263" s="46"/>
      <c r="G263" s="46"/>
      <c r="H263" s="46"/>
      <c r="I263" s="46"/>
      <c r="J263" s="284"/>
    </row>
    <row r="264" spans="1:12" s="2" customFormat="1" ht="16.5" customHeight="1" x14ac:dyDescent="0.2">
      <c r="A264" s="70">
        <v>16</v>
      </c>
      <c r="B264" s="59" t="s">
        <v>289</v>
      </c>
      <c r="C264" s="60">
        <v>15</v>
      </c>
      <c r="D264" s="46"/>
      <c r="E264" s="46"/>
      <c r="F264" s="46"/>
      <c r="G264" s="46"/>
      <c r="H264" s="46"/>
      <c r="I264" s="46"/>
      <c r="J264" s="298"/>
      <c r="K264" s="18"/>
    </row>
    <row r="265" spans="1:12" s="2" customFormat="1" ht="16.5" customHeight="1" x14ac:dyDescent="0.2">
      <c r="A265" s="70">
        <v>17</v>
      </c>
      <c r="B265" s="59" t="s">
        <v>290</v>
      </c>
      <c r="C265" s="60">
        <v>28</v>
      </c>
      <c r="D265" s="46"/>
      <c r="E265" s="46"/>
      <c r="F265" s="46"/>
      <c r="G265" s="46"/>
      <c r="H265" s="46"/>
      <c r="I265" s="46"/>
      <c r="J265" s="298"/>
      <c r="K265" s="18"/>
    </row>
    <row r="266" spans="1:12" s="2" customFormat="1" ht="16.5" customHeight="1" x14ac:dyDescent="0.2">
      <c r="A266" s="70">
        <v>18</v>
      </c>
      <c r="B266" s="59" t="s">
        <v>291</v>
      </c>
      <c r="C266" s="60">
        <v>53</v>
      </c>
      <c r="D266" s="46"/>
      <c r="E266" s="46"/>
      <c r="F266" s="46"/>
      <c r="G266" s="46"/>
      <c r="H266" s="46"/>
      <c r="I266" s="46"/>
      <c r="J266" s="284"/>
    </row>
    <row r="267" spans="1:12" s="2" customFormat="1" ht="16.5" customHeight="1" x14ac:dyDescent="0.2">
      <c r="A267" s="70">
        <v>19</v>
      </c>
      <c r="B267" s="59" t="s">
        <v>292</v>
      </c>
      <c r="C267" s="60">
        <v>47</v>
      </c>
      <c r="D267" s="46"/>
      <c r="E267" s="46"/>
      <c r="F267" s="46"/>
      <c r="G267" s="46"/>
      <c r="H267" s="46"/>
      <c r="I267" s="46"/>
      <c r="J267" s="284"/>
      <c r="L267" s="18"/>
    </row>
    <row r="268" spans="1:12" s="2" customFormat="1" ht="16.5" customHeight="1" x14ac:dyDescent="0.2">
      <c r="A268" s="70">
        <v>20</v>
      </c>
      <c r="B268" s="59" t="s">
        <v>293</v>
      </c>
      <c r="C268" s="60">
        <v>52</v>
      </c>
      <c r="D268" s="48"/>
      <c r="E268" s="48"/>
      <c r="F268" s="46"/>
      <c r="G268" s="48"/>
      <c r="H268" s="48"/>
      <c r="I268" s="46"/>
      <c r="J268" s="284"/>
    </row>
    <row r="269" spans="1:12" s="2" customFormat="1" ht="18" customHeight="1" x14ac:dyDescent="0.2">
      <c r="A269" s="9"/>
      <c r="B269" s="37" t="s">
        <v>16</v>
      </c>
      <c r="C269" s="3">
        <f>SUM(C229,C248)</f>
        <v>1381</v>
      </c>
      <c r="D269" s="72">
        <f t="shared" ref="D269:I269" si="24">SUM(D229,D248)</f>
        <v>0</v>
      </c>
      <c r="E269" s="72">
        <f t="shared" si="24"/>
        <v>0</v>
      </c>
      <c r="F269" s="72">
        <f t="shared" si="24"/>
        <v>0</v>
      </c>
      <c r="G269" s="72">
        <f t="shared" si="24"/>
        <v>0</v>
      </c>
      <c r="H269" s="72">
        <f t="shared" si="24"/>
        <v>0</v>
      </c>
      <c r="I269" s="72">
        <f t="shared" si="24"/>
        <v>0</v>
      </c>
      <c r="J269" s="298"/>
      <c r="K269" s="18"/>
    </row>
    <row r="270" spans="1:12" s="11" customFormat="1" ht="18" customHeight="1" x14ac:dyDescent="0.25">
      <c r="A270" s="38"/>
      <c r="B270" s="83" t="s">
        <v>189</v>
      </c>
      <c r="C270" s="84"/>
      <c r="D270" s="84"/>
      <c r="E270" s="84"/>
      <c r="F270" s="84"/>
      <c r="G270" s="84"/>
      <c r="H270" s="84"/>
      <c r="I270" s="84"/>
      <c r="J270" s="307"/>
      <c r="K270" s="28"/>
    </row>
    <row r="271" spans="1:12" s="2" customFormat="1" ht="18" customHeight="1" x14ac:dyDescent="0.2">
      <c r="A271" s="9"/>
      <c r="B271" s="69" t="s">
        <v>82</v>
      </c>
      <c r="C271" s="72">
        <f>SUM(C272:C272)</f>
        <v>22</v>
      </c>
      <c r="D271" s="72">
        <f t="shared" ref="D271:I271" si="25">SUM(D272:D272)</f>
        <v>0</v>
      </c>
      <c r="E271" s="72">
        <f t="shared" si="25"/>
        <v>0</v>
      </c>
      <c r="F271" s="72">
        <f t="shared" si="25"/>
        <v>0</v>
      </c>
      <c r="G271" s="72">
        <f t="shared" si="25"/>
        <v>0</v>
      </c>
      <c r="H271" s="72">
        <f t="shared" si="25"/>
        <v>0</v>
      </c>
      <c r="I271" s="72">
        <f t="shared" si="25"/>
        <v>0</v>
      </c>
      <c r="J271" s="302"/>
    </row>
    <row r="272" spans="1:12" s="2" customFormat="1" ht="18" customHeight="1" x14ac:dyDescent="0.2">
      <c r="A272" s="70">
        <v>1</v>
      </c>
      <c r="B272" s="59" t="s">
        <v>227</v>
      </c>
      <c r="C272" s="9">
        <v>22</v>
      </c>
      <c r="D272" s="46"/>
      <c r="E272" s="46"/>
      <c r="F272" s="46"/>
      <c r="G272" s="46"/>
      <c r="H272" s="46"/>
      <c r="I272" s="46"/>
      <c r="J272" s="284"/>
      <c r="L272" s="18"/>
    </row>
    <row r="273" spans="1:12" s="2" customFormat="1" ht="18" customHeight="1" x14ac:dyDescent="0.2">
      <c r="A273" s="9"/>
      <c r="B273" s="57" t="s">
        <v>83</v>
      </c>
      <c r="C273" s="72">
        <f>SUM(C274:C274)</f>
        <v>62</v>
      </c>
      <c r="D273" s="72">
        <f t="shared" ref="D273:I273" si="26">SUM(D274:D274)</f>
        <v>0</v>
      </c>
      <c r="E273" s="72">
        <f t="shared" si="26"/>
        <v>0</v>
      </c>
      <c r="F273" s="72">
        <f t="shared" si="26"/>
        <v>0</v>
      </c>
      <c r="G273" s="72">
        <f t="shared" si="26"/>
        <v>0</v>
      </c>
      <c r="H273" s="72">
        <f t="shared" si="26"/>
        <v>0</v>
      </c>
      <c r="I273" s="72">
        <f t="shared" si="26"/>
        <v>0</v>
      </c>
      <c r="J273" s="302"/>
      <c r="L273" s="18"/>
    </row>
    <row r="274" spans="1:12" s="2" customFormat="1" ht="18" customHeight="1" x14ac:dyDescent="0.2">
      <c r="A274" s="70">
        <v>1</v>
      </c>
      <c r="B274" s="59" t="s">
        <v>294</v>
      </c>
      <c r="C274" s="60">
        <v>62</v>
      </c>
      <c r="D274" s="46"/>
      <c r="E274" s="46"/>
      <c r="F274" s="46"/>
      <c r="G274" s="46"/>
      <c r="H274" s="46"/>
      <c r="I274" s="46"/>
      <c r="J274" s="284"/>
    </row>
    <row r="275" spans="1:12" s="2" customFormat="1" ht="18" customHeight="1" x14ac:dyDescent="0.2">
      <c r="A275" s="9"/>
      <c r="B275" s="37" t="s">
        <v>16</v>
      </c>
      <c r="C275" s="72">
        <f>SUM(C271,C273)</f>
        <v>84</v>
      </c>
      <c r="D275" s="72">
        <f t="shared" ref="D275:I275" si="27">SUM(D271,D273)</f>
        <v>0</v>
      </c>
      <c r="E275" s="72">
        <f t="shared" si="27"/>
        <v>0</v>
      </c>
      <c r="F275" s="72">
        <f t="shared" si="27"/>
        <v>0</v>
      </c>
      <c r="G275" s="72">
        <f t="shared" si="27"/>
        <v>0</v>
      </c>
      <c r="H275" s="72">
        <f t="shared" si="27"/>
        <v>0</v>
      </c>
      <c r="I275" s="72">
        <f t="shared" si="27"/>
        <v>0</v>
      </c>
      <c r="J275" s="284"/>
    </row>
    <row r="276" spans="1:12" s="2" customFormat="1" ht="24.95" customHeight="1" x14ac:dyDescent="0.2">
      <c r="A276" s="91" t="s">
        <v>24</v>
      </c>
      <c r="B276" s="92"/>
      <c r="C276" s="3">
        <f>SUM(C54,C128,C117,C189,C214,C227,C73,C269,C275)</f>
        <v>9496</v>
      </c>
      <c r="D276" s="72">
        <f t="shared" ref="D276:I276" si="28">SUM(D54,D128,D117,D189,D214,D227,D73,D269,D275)</f>
        <v>54</v>
      </c>
      <c r="E276" s="72">
        <f t="shared" si="28"/>
        <v>1275</v>
      </c>
      <c r="F276" s="72">
        <f t="shared" si="28"/>
        <v>0</v>
      </c>
      <c r="G276" s="72">
        <f t="shared" si="28"/>
        <v>0</v>
      </c>
      <c r="H276" s="72">
        <f t="shared" si="28"/>
        <v>0</v>
      </c>
      <c r="I276" s="72">
        <f t="shared" si="28"/>
        <v>0</v>
      </c>
      <c r="J276" s="298"/>
      <c r="K276" s="18"/>
    </row>
    <row r="277" spans="1:12" ht="15" customHeight="1" x14ac:dyDescent="0.25">
      <c r="A277" s="31"/>
      <c r="B277" s="1"/>
      <c r="C277" s="29"/>
      <c r="D277" s="45"/>
      <c r="E277" s="45"/>
      <c r="F277" s="45"/>
      <c r="G277" s="45"/>
      <c r="H277" s="45"/>
      <c r="I277" s="45"/>
      <c r="K277" s="1"/>
    </row>
    <row r="278" spans="1:12" ht="30" customHeight="1" x14ac:dyDescent="0.25">
      <c r="A278" s="93" t="s">
        <v>186</v>
      </c>
      <c r="B278" s="93"/>
      <c r="C278" s="93"/>
      <c r="D278" s="93"/>
      <c r="E278" s="93"/>
      <c r="F278" s="93"/>
      <c r="G278" s="93"/>
      <c r="H278" s="93"/>
      <c r="I278" s="93"/>
      <c r="J278" s="93"/>
      <c r="K278" s="1"/>
    </row>
    <row r="279" spans="1:12" ht="18" customHeight="1" x14ac:dyDescent="0.25">
      <c r="A279" s="31"/>
      <c r="B279" s="45" t="s">
        <v>298</v>
      </c>
      <c r="C279" s="29"/>
      <c r="D279" s="45"/>
      <c r="E279" s="45"/>
      <c r="F279" s="45"/>
      <c r="G279" s="45"/>
      <c r="H279" s="45"/>
      <c r="I279" s="45"/>
      <c r="K279" s="29"/>
    </row>
    <row r="280" spans="1:12" ht="18" customHeight="1" x14ac:dyDescent="0.25">
      <c r="A280" s="31"/>
      <c r="B280" s="45" t="s">
        <v>297</v>
      </c>
      <c r="C280" s="29"/>
      <c r="D280" s="45"/>
      <c r="E280" s="45"/>
      <c r="F280" s="45"/>
      <c r="G280" s="45"/>
      <c r="H280" s="45"/>
      <c r="I280" s="45"/>
      <c r="K280" s="1"/>
    </row>
    <row r="281" spans="1:12" ht="18" customHeight="1" x14ac:dyDescent="0.25">
      <c r="A281" s="31"/>
      <c r="C281" s="29"/>
      <c r="D281" s="45"/>
      <c r="E281" s="45"/>
      <c r="F281" s="90" t="s">
        <v>296</v>
      </c>
      <c r="G281" s="90"/>
      <c r="H281" s="90"/>
      <c r="I281" s="90"/>
      <c r="J281" s="90"/>
      <c r="K281" s="1"/>
    </row>
    <row r="282" spans="1:12" ht="15" customHeight="1" x14ac:dyDescent="0.25">
      <c r="A282" s="31"/>
      <c r="B282" s="45"/>
      <c r="C282" s="29"/>
      <c r="D282" s="45"/>
      <c r="E282" s="45"/>
      <c r="F282" s="80" t="s">
        <v>165</v>
      </c>
      <c r="G282" s="80"/>
      <c r="H282" s="80"/>
      <c r="I282" s="80"/>
      <c r="J282" s="80"/>
      <c r="K282" s="1"/>
    </row>
    <row r="283" spans="1:12" ht="18" customHeight="1" x14ac:dyDescent="0.25">
      <c r="C283" s="32"/>
      <c r="K283" s="43"/>
    </row>
    <row r="284" spans="1:12" ht="18" customHeight="1" x14ac:dyDescent="0.3">
      <c r="K284" s="35"/>
    </row>
    <row r="285" spans="1:12" ht="18" customHeight="1" x14ac:dyDescent="0.25">
      <c r="C285" s="68"/>
    </row>
    <row r="286" spans="1:12" ht="18" customHeight="1" x14ac:dyDescent="0.25">
      <c r="B286" s="44"/>
      <c r="C286" s="50"/>
    </row>
    <row r="287" spans="1:12" ht="18" customHeight="1" x14ac:dyDescent="0.25">
      <c r="B287" s="44"/>
      <c r="F287" s="80" t="s">
        <v>5</v>
      </c>
      <c r="G287" s="80"/>
      <c r="H287" s="80"/>
      <c r="I287" s="80"/>
      <c r="J287" s="80"/>
    </row>
    <row r="288" spans="1:12" ht="18" customHeight="1" x14ac:dyDescent="0.25"/>
    <row r="289" ht="18" customHeight="1" x14ac:dyDescent="0.25"/>
  </sheetData>
  <mergeCells count="31">
    <mergeCell ref="B190:I190"/>
    <mergeCell ref="A276:B276"/>
    <mergeCell ref="A278:J278"/>
    <mergeCell ref="B270:I270"/>
    <mergeCell ref="A1:E1"/>
    <mergeCell ref="B12:I12"/>
    <mergeCell ref="F1:J1"/>
    <mergeCell ref="F2:J2"/>
    <mergeCell ref="F3:J3"/>
    <mergeCell ref="A6:J6"/>
    <mergeCell ref="A2:E2"/>
    <mergeCell ref="A5:E5"/>
    <mergeCell ref="A3:E3"/>
    <mergeCell ref="A4:E4"/>
    <mergeCell ref="A7:J7"/>
    <mergeCell ref="A8:J8"/>
    <mergeCell ref="F287:J287"/>
    <mergeCell ref="A10:A11"/>
    <mergeCell ref="B10:B11"/>
    <mergeCell ref="C10:C11"/>
    <mergeCell ref="J10:J11"/>
    <mergeCell ref="D11:F11"/>
    <mergeCell ref="G11:I11"/>
    <mergeCell ref="B215:I215"/>
    <mergeCell ref="B129:I129"/>
    <mergeCell ref="B118:I118"/>
    <mergeCell ref="B74:I74"/>
    <mergeCell ref="F282:J282"/>
    <mergeCell ref="B55:I55"/>
    <mergeCell ref="F281:J281"/>
    <mergeCell ref="B228:I228"/>
  </mergeCells>
  <phoneticPr fontId="3" type="noConversion"/>
  <pageMargins left="0.59055118110236227" right="0.19685039370078741" top="0.59055118110236227" bottom="0.59055118110236227" header="0" footer="0.19685039370078741"/>
  <pageSetup paperSize="9" orientation="portrait" verticalDpi="0" r:id="rId1"/>
  <headerFooter alignWithMargins="0">
    <oddFooter>&amp;L&amp;"Times New Roman,Regular"&amp;8BC.nhanh_SS.HSSV_đi-hoc_sau-Lễ 30-4_&amp;_01-5-2018&amp;R&amp;P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view="pageBreakPreview" zoomScaleNormal="100" zoomScaleSheetLayoutView="100" workbookViewId="0">
      <selection activeCell="F47" sqref="F47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9" width="9.42578125" style="1" customWidth="1"/>
    <col min="10" max="10" width="12.140625" style="290" customWidth="1"/>
    <col min="11" max="16384" width="9.140625" style="1"/>
  </cols>
  <sheetData>
    <row r="1" spans="1:10" ht="17.100000000000001" customHeight="1" x14ac:dyDescent="0.25">
      <c r="A1" s="86" t="s">
        <v>160</v>
      </c>
      <c r="B1" s="86"/>
      <c r="C1" s="80" t="s">
        <v>1</v>
      </c>
      <c r="D1" s="80"/>
      <c r="E1" s="80"/>
      <c r="F1" s="80"/>
      <c r="G1" s="80"/>
      <c r="H1" s="80"/>
      <c r="I1" s="80"/>
    </row>
    <row r="2" spans="1:10" ht="17.100000000000001" customHeight="1" x14ac:dyDescent="0.25">
      <c r="A2" s="86" t="s">
        <v>161</v>
      </c>
      <c r="B2" s="86"/>
      <c r="C2" s="87" t="s">
        <v>2</v>
      </c>
      <c r="D2" s="87"/>
      <c r="E2" s="87"/>
      <c r="F2" s="87"/>
      <c r="G2" s="87"/>
      <c r="H2" s="87"/>
      <c r="I2" s="87"/>
    </row>
    <row r="3" spans="1:10" ht="17.100000000000001" customHeight="1" x14ac:dyDescent="0.25">
      <c r="A3" s="80" t="s">
        <v>299</v>
      </c>
      <c r="B3" s="80"/>
      <c r="C3" s="95"/>
      <c r="D3" s="95"/>
      <c r="E3" s="95"/>
      <c r="F3" s="95"/>
      <c r="G3" s="95"/>
      <c r="H3" s="95"/>
      <c r="I3" s="95"/>
    </row>
    <row r="4" spans="1:10" ht="17.100000000000001" customHeight="1" thickBot="1" x14ac:dyDescent="0.3">
      <c r="A4" s="80" t="s">
        <v>26</v>
      </c>
      <c r="B4" s="80"/>
      <c r="C4" s="6"/>
      <c r="D4" s="6"/>
      <c r="E4" s="6"/>
      <c r="F4" s="6"/>
      <c r="G4" s="6"/>
      <c r="H4" s="6"/>
      <c r="I4" s="6"/>
    </row>
    <row r="5" spans="1:10" ht="17.100000000000001" customHeight="1" x14ac:dyDescent="0.25">
      <c r="A5" s="233" t="s">
        <v>7</v>
      </c>
      <c r="B5" s="233"/>
      <c r="C5" s="234"/>
      <c r="D5" s="178"/>
      <c r="E5" s="178"/>
      <c r="F5" s="178"/>
      <c r="G5" s="179"/>
      <c r="H5" s="178"/>
      <c r="I5" s="180"/>
      <c r="J5" s="285"/>
    </row>
    <row r="6" spans="1:10" ht="24.95" customHeight="1" thickBot="1" x14ac:dyDescent="0.35">
      <c r="A6" s="235" t="s">
        <v>14</v>
      </c>
      <c r="B6" s="235"/>
      <c r="C6" s="235"/>
      <c r="D6" s="181"/>
      <c r="E6" s="181"/>
      <c r="F6" s="181"/>
      <c r="G6" s="182"/>
      <c r="H6" s="181"/>
      <c r="I6" s="183"/>
      <c r="J6" s="286"/>
    </row>
    <row r="7" spans="1:10" s="2" customFormat="1" ht="20.100000000000001" customHeight="1" x14ac:dyDescent="0.2">
      <c r="A7" s="236" t="s">
        <v>187</v>
      </c>
      <c r="B7" s="236"/>
      <c r="C7" s="236"/>
      <c r="D7" s="89"/>
      <c r="E7" s="89"/>
      <c r="F7" s="89"/>
      <c r="G7" s="133"/>
      <c r="H7" s="134"/>
      <c r="I7" s="135"/>
      <c r="J7" s="303"/>
    </row>
    <row r="8" spans="1:10" s="2" customFormat="1" ht="20.100000000000001" customHeight="1" x14ac:dyDescent="0.2">
      <c r="A8" s="236" t="s">
        <v>188</v>
      </c>
      <c r="B8" s="236"/>
      <c r="C8" s="236"/>
      <c r="D8" s="89"/>
      <c r="E8" s="89"/>
      <c r="F8" s="89"/>
      <c r="G8" s="133"/>
      <c r="H8" s="134"/>
      <c r="I8" s="135"/>
      <c r="J8" s="303"/>
    </row>
    <row r="9" spans="1:10" s="2" customFormat="1" ht="15" customHeight="1" x14ac:dyDescent="0.2">
      <c r="A9" s="237"/>
      <c r="B9" s="237"/>
      <c r="C9" s="237"/>
      <c r="D9" s="99"/>
      <c r="E9" s="99"/>
      <c r="F9" s="99"/>
      <c r="G9" s="136"/>
      <c r="H9" s="137"/>
      <c r="I9" s="138"/>
      <c r="J9" s="303"/>
    </row>
    <row r="10" spans="1:10" s="2" customFormat="1" ht="20.100000000000001" customHeight="1" x14ac:dyDescent="0.2">
      <c r="A10" s="238" t="s">
        <v>4</v>
      </c>
      <c r="B10" s="238" t="s">
        <v>6</v>
      </c>
      <c r="C10" s="239">
        <v>43587</v>
      </c>
      <c r="D10" s="97"/>
      <c r="E10" s="96">
        <v>43588</v>
      </c>
      <c r="F10" s="105"/>
      <c r="G10" s="139">
        <v>43589</v>
      </c>
      <c r="H10" s="97"/>
      <c r="I10" s="140" t="s">
        <v>3</v>
      </c>
      <c r="J10" s="303"/>
    </row>
    <row r="11" spans="1:10" s="2" customFormat="1" ht="30" customHeight="1" x14ac:dyDescent="0.2">
      <c r="A11" s="240"/>
      <c r="B11" s="240"/>
      <c r="C11" s="241" t="s">
        <v>0</v>
      </c>
      <c r="D11" s="199" t="s">
        <v>58</v>
      </c>
      <c r="E11" s="8" t="s">
        <v>0</v>
      </c>
      <c r="F11" s="53" t="s">
        <v>300</v>
      </c>
      <c r="G11" s="141" t="s">
        <v>0</v>
      </c>
      <c r="H11" s="53" t="s">
        <v>58</v>
      </c>
      <c r="I11" s="140"/>
      <c r="J11" s="303"/>
    </row>
    <row r="12" spans="1:10" s="2" customFormat="1" ht="18" customHeight="1" x14ac:dyDescent="0.2">
      <c r="A12" s="215">
        <v>1</v>
      </c>
      <c r="B12" s="242" t="s">
        <v>8</v>
      </c>
      <c r="C12" s="215" t="s">
        <v>166</v>
      </c>
      <c r="D12" s="200">
        <f>472/1346</f>
        <v>0.35066864784546803</v>
      </c>
      <c r="E12" s="9" t="s">
        <v>167</v>
      </c>
      <c r="F12" s="106" t="s">
        <v>300</v>
      </c>
      <c r="G12" s="142" t="s">
        <v>168</v>
      </c>
      <c r="H12" s="55">
        <f>242/1071</f>
        <v>0.22595704948646125</v>
      </c>
      <c r="I12" s="143"/>
      <c r="J12" s="303"/>
    </row>
    <row r="13" spans="1:10" s="2" customFormat="1" ht="18" customHeight="1" x14ac:dyDescent="0.2">
      <c r="A13" s="215">
        <v>2</v>
      </c>
      <c r="B13" s="242" t="s">
        <v>162</v>
      </c>
      <c r="C13" s="215" t="s">
        <v>169</v>
      </c>
      <c r="D13" s="200">
        <v>39</v>
      </c>
      <c r="E13" s="9">
        <v>0</v>
      </c>
      <c r="F13" s="106">
        <f>72/195</f>
        <v>0.36923076923076925</v>
      </c>
      <c r="G13" s="142" t="s">
        <v>170</v>
      </c>
      <c r="H13" s="55">
        <f>64/146</f>
        <v>0.43835616438356162</v>
      </c>
      <c r="I13" s="143"/>
      <c r="J13" s="303"/>
    </row>
    <row r="14" spans="1:10" s="2" customFormat="1" ht="18" customHeight="1" x14ac:dyDescent="0.2">
      <c r="A14" s="215">
        <v>3</v>
      </c>
      <c r="B14" s="243" t="s">
        <v>10</v>
      </c>
      <c r="C14" s="215" t="s">
        <v>171</v>
      </c>
      <c r="D14" s="200">
        <f>285/834</f>
        <v>0.34172661870503596</v>
      </c>
      <c r="E14" s="9" t="s">
        <v>172</v>
      </c>
      <c r="F14" s="106" t="s">
        <v>300</v>
      </c>
      <c r="G14" s="142" t="s">
        <v>173</v>
      </c>
      <c r="H14" s="55">
        <f>152/627</f>
        <v>0.24242424242424243</v>
      </c>
      <c r="I14" s="144"/>
      <c r="J14" s="303"/>
    </row>
    <row r="15" spans="1:10" s="2" customFormat="1" ht="15.75" x14ac:dyDescent="0.2">
      <c r="A15" s="215">
        <v>4</v>
      </c>
      <c r="B15" s="243" t="s">
        <v>11</v>
      </c>
      <c r="C15" s="215" t="s">
        <v>174</v>
      </c>
      <c r="D15" s="200">
        <v>26</v>
      </c>
      <c r="E15" s="9">
        <v>19</v>
      </c>
      <c r="F15" s="106">
        <f>424/1404</f>
        <v>0.30199430199430199</v>
      </c>
      <c r="G15" s="142" t="s">
        <v>175</v>
      </c>
      <c r="H15" s="55">
        <f>317/1452</f>
        <v>0.21831955922865015</v>
      </c>
      <c r="I15" s="143"/>
      <c r="J15" s="303"/>
    </row>
    <row r="16" spans="1:10" s="2" customFormat="1" ht="18" customHeight="1" x14ac:dyDescent="0.2">
      <c r="A16" s="215">
        <v>5</v>
      </c>
      <c r="B16" s="243" t="s">
        <v>9</v>
      </c>
      <c r="C16" s="215" t="s">
        <v>176</v>
      </c>
      <c r="D16" s="200">
        <v>33</v>
      </c>
      <c r="E16" s="9">
        <v>17</v>
      </c>
      <c r="F16" s="106">
        <f>131/512</f>
        <v>0.255859375</v>
      </c>
      <c r="G16" s="142" t="s">
        <v>177</v>
      </c>
      <c r="H16" s="55">
        <f>72/319</f>
        <v>0.22570532915360503</v>
      </c>
      <c r="I16" s="143"/>
      <c r="J16" s="303"/>
    </row>
    <row r="17" spans="1:10" s="2" customFormat="1" ht="24" x14ac:dyDescent="0.2">
      <c r="A17" s="215">
        <v>6</v>
      </c>
      <c r="B17" s="243" t="s">
        <v>18</v>
      </c>
      <c r="C17" s="215" t="s">
        <v>178</v>
      </c>
      <c r="D17" s="200" t="s">
        <v>304</v>
      </c>
      <c r="E17" s="9">
        <v>6</v>
      </c>
      <c r="F17" s="106">
        <f>60/190</f>
        <v>0.31578947368421051</v>
      </c>
      <c r="G17" s="142" t="s">
        <v>179</v>
      </c>
      <c r="H17" s="55">
        <f>55/242</f>
        <v>0.22727272727272727</v>
      </c>
      <c r="I17" s="143"/>
      <c r="J17" s="303" t="s">
        <v>302</v>
      </c>
    </row>
    <row r="18" spans="1:10" s="2" customFormat="1" ht="24" x14ac:dyDescent="0.2">
      <c r="A18" s="215">
        <v>7</v>
      </c>
      <c r="B18" s="243" t="s">
        <v>12</v>
      </c>
      <c r="C18" s="215" t="s">
        <v>182</v>
      </c>
      <c r="D18" s="200" t="s">
        <v>303</v>
      </c>
      <c r="E18" s="9">
        <v>2</v>
      </c>
      <c r="F18" s="106">
        <f>476/1015</f>
        <v>0.4689655172413793</v>
      </c>
      <c r="G18" s="142" t="s">
        <v>183</v>
      </c>
      <c r="H18" s="55">
        <f>375/840</f>
        <v>0.44642857142857145</v>
      </c>
      <c r="I18" s="143"/>
      <c r="J18" s="303" t="s">
        <v>301</v>
      </c>
    </row>
    <row r="19" spans="1:10" s="2" customFormat="1" ht="18" customHeight="1" x14ac:dyDescent="0.2">
      <c r="A19" s="215">
        <v>8</v>
      </c>
      <c r="B19" s="243" t="s">
        <v>189</v>
      </c>
      <c r="C19" s="215"/>
      <c r="D19" s="200"/>
      <c r="E19" s="9"/>
      <c r="F19" s="106" t="s">
        <v>300</v>
      </c>
      <c r="G19" s="142"/>
      <c r="H19" s="55"/>
      <c r="I19" s="143"/>
      <c r="J19" s="303"/>
    </row>
    <row r="20" spans="1:10" s="2" customFormat="1" ht="18" customHeight="1" x14ac:dyDescent="0.2">
      <c r="A20" s="215">
        <v>9</v>
      </c>
      <c r="B20" s="243" t="s">
        <v>13</v>
      </c>
      <c r="C20" s="215" t="s">
        <v>180</v>
      </c>
      <c r="D20" s="200">
        <v>34</v>
      </c>
      <c r="E20" s="55" t="e">
        <f>C20-D20</f>
        <v>#VALUE!</v>
      </c>
      <c r="F20" s="106">
        <f>118/351</f>
        <v>0.33618233618233617</v>
      </c>
      <c r="G20" s="142" t="s">
        <v>181</v>
      </c>
      <c r="H20" s="55">
        <f>80/236</f>
        <v>0.33898305084745761</v>
      </c>
      <c r="I20" s="143"/>
      <c r="J20" s="303"/>
    </row>
    <row r="21" spans="1:10" s="2" customFormat="1" ht="21.95" customHeight="1" x14ac:dyDescent="0.2">
      <c r="A21" s="220"/>
      <c r="B21" s="220" t="s">
        <v>56</v>
      </c>
      <c r="C21" s="220" t="s">
        <v>184</v>
      </c>
      <c r="D21" s="201">
        <v>17</v>
      </c>
      <c r="E21" s="55" t="e">
        <f>C21-D21</f>
        <v>#VALUE!</v>
      </c>
      <c r="F21" s="107">
        <f>1759/5558</f>
        <v>0.31648074847067292</v>
      </c>
      <c r="G21" s="113" t="s">
        <v>185</v>
      </c>
      <c r="H21" s="56">
        <f>1357/4933</f>
        <v>0.27508615446989659</v>
      </c>
      <c r="I21" s="145"/>
      <c r="J21" s="303"/>
    </row>
    <row r="22" spans="1:10" s="2" customFormat="1" ht="18" customHeight="1" x14ac:dyDescent="0.25">
      <c r="A22" s="244"/>
      <c r="B22" s="245" t="s">
        <v>57</v>
      </c>
      <c r="C22" s="246"/>
      <c r="D22" s="98"/>
      <c r="E22" s="98"/>
      <c r="F22" s="98"/>
      <c r="G22" s="146"/>
      <c r="H22" s="147"/>
      <c r="I22" s="148"/>
      <c r="J22" s="303"/>
    </row>
    <row r="23" spans="1:10" s="2" customFormat="1" ht="18" customHeight="1" x14ac:dyDescent="0.2">
      <c r="A23" s="244"/>
      <c r="B23" s="247"/>
      <c r="C23" s="247"/>
      <c r="F23" s="2" t="s">
        <v>300</v>
      </c>
      <c r="G23" s="149"/>
      <c r="H23" s="24"/>
      <c r="I23" s="150"/>
      <c r="J23" s="303"/>
    </row>
    <row r="24" spans="1:10" s="2" customFormat="1" ht="18" customHeight="1" x14ac:dyDescent="0.25">
      <c r="A24" s="247"/>
      <c r="B24" s="247"/>
      <c r="C24" s="247"/>
      <c r="D24" s="2">
        <v>15</v>
      </c>
      <c r="E24" s="43">
        <f>C24-D24</f>
        <v>-15</v>
      </c>
      <c r="F24" s="90" t="s">
        <v>191</v>
      </c>
      <c r="G24" s="119"/>
      <c r="H24" s="120"/>
      <c r="I24" s="121"/>
      <c r="J24" s="303"/>
    </row>
    <row r="25" spans="1:10" s="2" customFormat="1" ht="18" customHeight="1" x14ac:dyDescent="0.25">
      <c r="A25" s="247"/>
      <c r="B25" s="247"/>
      <c r="C25" s="247"/>
      <c r="D25" s="2">
        <f>21+14</f>
        <v>35</v>
      </c>
      <c r="E25" s="40">
        <f>C25-D25</f>
        <v>-35</v>
      </c>
      <c r="F25" s="80" t="s">
        <v>165</v>
      </c>
      <c r="G25" s="122"/>
      <c r="H25" s="123"/>
      <c r="I25" s="124"/>
      <c r="J25" s="303"/>
    </row>
    <row r="26" spans="1:10" s="2" customFormat="1" ht="15" customHeight="1" x14ac:dyDescent="0.25">
      <c r="A26" s="247"/>
      <c r="B26" s="247"/>
      <c r="C26" s="247"/>
      <c r="D26" s="2">
        <v>49</v>
      </c>
      <c r="E26" s="40">
        <f>C26-D26</f>
        <v>-49</v>
      </c>
      <c r="G26" s="149"/>
      <c r="H26" s="24"/>
      <c r="I26" s="150"/>
      <c r="J26" s="303"/>
    </row>
    <row r="27" spans="1:10" s="2" customFormat="1" ht="15" customHeight="1" x14ac:dyDescent="0.25">
      <c r="A27" s="247"/>
      <c r="B27" s="247"/>
      <c r="C27" s="247"/>
      <c r="D27" s="2">
        <v>39</v>
      </c>
      <c r="E27" s="40">
        <f>C27-D27</f>
        <v>-39</v>
      </c>
      <c r="G27" s="149"/>
      <c r="H27" s="24"/>
      <c r="I27" s="150"/>
      <c r="J27" s="303"/>
    </row>
    <row r="28" spans="1:10" s="2" customFormat="1" ht="15" customHeight="1" x14ac:dyDescent="0.25">
      <c r="A28" s="247"/>
      <c r="B28" s="247"/>
      <c r="C28" s="247"/>
      <c r="D28" s="2">
        <v>33</v>
      </c>
      <c r="E28" s="40">
        <f>C28-D28</f>
        <v>-33</v>
      </c>
      <c r="G28" s="149"/>
      <c r="H28" s="24"/>
      <c r="I28" s="150"/>
      <c r="J28" s="303"/>
    </row>
    <row r="29" spans="1:10" s="2" customFormat="1" ht="15" customHeight="1" x14ac:dyDescent="0.25">
      <c r="A29" s="247"/>
      <c r="B29" s="247"/>
      <c r="C29" s="247"/>
      <c r="D29" s="2">
        <v>42</v>
      </c>
      <c r="E29" s="40">
        <f>C29-D29</f>
        <v>-42</v>
      </c>
      <c r="G29" s="149"/>
      <c r="H29" s="24"/>
      <c r="I29" s="150"/>
      <c r="J29" s="303"/>
    </row>
    <row r="30" spans="1:10" s="2" customFormat="1" ht="24" x14ac:dyDescent="0.2">
      <c r="A30" s="247"/>
      <c r="B30" s="247"/>
      <c r="C30" s="247"/>
      <c r="D30" s="54" t="s">
        <v>305</v>
      </c>
      <c r="E30" s="54">
        <v>11</v>
      </c>
      <c r="F30" s="94" t="s">
        <v>190</v>
      </c>
      <c r="G30" s="151"/>
      <c r="H30" s="152"/>
      <c r="I30" s="153"/>
      <c r="J30" s="303" t="s">
        <v>306</v>
      </c>
    </row>
    <row r="31" spans="1:10" s="2" customFormat="1" ht="20.100000000000001" customHeight="1" x14ac:dyDescent="0.25">
      <c r="A31" s="247"/>
      <c r="B31" s="247"/>
      <c r="C31" s="247">
        <f>2323+1759+1357</f>
        <v>5439</v>
      </c>
      <c r="D31" s="67">
        <v>32</v>
      </c>
      <c r="E31" s="40">
        <f>C31-D31</f>
        <v>5407</v>
      </c>
      <c r="G31" s="149"/>
      <c r="H31" s="24"/>
      <c r="I31" s="150"/>
      <c r="J31" s="303"/>
    </row>
    <row r="32" spans="1:10" s="2" customFormat="1" ht="20.100000000000001" customHeight="1" x14ac:dyDescent="0.25">
      <c r="A32" s="247"/>
      <c r="B32" s="247"/>
      <c r="C32" s="247">
        <f>5850+5558+4933</f>
        <v>16341</v>
      </c>
      <c r="D32" s="67">
        <v>35</v>
      </c>
      <c r="E32" s="40">
        <f>C32-D32</f>
        <v>16306</v>
      </c>
      <c r="G32" s="149"/>
      <c r="H32" s="56"/>
      <c r="I32" s="150"/>
      <c r="J32" s="303"/>
    </row>
    <row r="33" spans="1:10" s="2" customFormat="1" ht="20.100000000000001" customHeight="1" x14ac:dyDescent="0.25">
      <c r="A33" s="247"/>
      <c r="B33" s="247"/>
      <c r="C33" s="247"/>
      <c r="D33" s="2">
        <f>14+16</f>
        <v>30</v>
      </c>
      <c r="E33" s="40">
        <f>C33-D33</f>
        <v>-30</v>
      </c>
      <c r="G33" s="149"/>
      <c r="H33" s="24"/>
      <c r="I33" s="150"/>
      <c r="J33" s="303"/>
    </row>
    <row r="34" spans="1:10" s="2" customFormat="1" ht="20.100000000000001" customHeight="1" x14ac:dyDescent="0.25">
      <c r="A34" s="247"/>
      <c r="B34" s="247"/>
      <c r="C34" s="247"/>
      <c r="D34" s="2">
        <v>18</v>
      </c>
      <c r="E34" s="40">
        <f>C34-D34</f>
        <v>-18</v>
      </c>
      <c r="G34" s="149"/>
      <c r="H34" s="24"/>
      <c r="I34" s="150"/>
      <c r="J34" s="303"/>
    </row>
    <row r="35" spans="1:10" s="2" customFormat="1" ht="20.100000000000001" customHeight="1" x14ac:dyDescent="0.25">
      <c r="A35" s="247"/>
      <c r="B35" s="247"/>
      <c r="C35" s="247"/>
      <c r="D35" s="2">
        <v>42</v>
      </c>
      <c r="E35" s="40">
        <f>C35-D35</f>
        <v>-42</v>
      </c>
      <c r="G35" s="149"/>
      <c r="H35" s="24"/>
      <c r="I35" s="150"/>
      <c r="J35" s="303"/>
    </row>
    <row r="36" spans="1:10" s="2" customFormat="1" x14ac:dyDescent="0.2">
      <c r="A36" s="247"/>
      <c r="B36" s="247"/>
      <c r="C36" s="247"/>
      <c r="D36" s="2" t="s">
        <v>307</v>
      </c>
      <c r="E36" s="2">
        <v>5</v>
      </c>
      <c r="G36" s="149"/>
      <c r="H36" s="24"/>
      <c r="I36" s="150"/>
      <c r="J36" s="303"/>
    </row>
    <row r="37" spans="1:10" s="2" customFormat="1" ht="16.5" x14ac:dyDescent="0.25">
      <c r="A37" s="247"/>
      <c r="B37" s="247"/>
      <c r="C37" s="247"/>
      <c r="D37" s="2">
        <v>36</v>
      </c>
      <c r="E37" s="40">
        <f>C37-D37</f>
        <v>-36</v>
      </c>
      <c r="G37" s="149"/>
      <c r="H37" s="24"/>
      <c r="I37" s="150"/>
      <c r="J37" s="303"/>
    </row>
    <row r="38" spans="1:10" s="2" customFormat="1" ht="16.5" x14ac:dyDescent="0.25">
      <c r="A38" s="247"/>
      <c r="B38" s="247"/>
      <c r="C38" s="247"/>
      <c r="D38" s="2">
        <v>23</v>
      </c>
      <c r="E38" s="40">
        <f>C38-D38</f>
        <v>-23</v>
      </c>
      <c r="G38" s="149"/>
      <c r="H38" s="24"/>
      <c r="I38" s="150"/>
      <c r="J38" s="303"/>
    </row>
    <row r="39" spans="1:10" s="2" customFormat="1" ht="16.5" x14ac:dyDescent="0.25">
      <c r="A39" s="247"/>
      <c r="B39" s="247"/>
      <c r="C39" s="247"/>
      <c r="D39" s="2">
        <v>30</v>
      </c>
      <c r="E39" s="40">
        <f t="shared" ref="E39:E42" si="0">C39-D39</f>
        <v>-30</v>
      </c>
      <c r="G39" s="149"/>
      <c r="H39" s="24"/>
      <c r="I39" s="150"/>
      <c r="J39" s="303"/>
    </row>
    <row r="40" spans="1:10" s="2" customFormat="1" ht="16.5" x14ac:dyDescent="0.25">
      <c r="A40" s="247"/>
      <c r="B40" s="247"/>
      <c r="C40" s="247"/>
      <c r="D40" s="2">
        <v>35</v>
      </c>
      <c r="E40" s="40">
        <f t="shared" si="0"/>
        <v>-35</v>
      </c>
      <c r="G40" s="149"/>
      <c r="H40" s="24"/>
      <c r="I40" s="150"/>
      <c r="J40" s="303"/>
    </row>
    <row r="41" spans="1:10" s="2" customFormat="1" ht="16.5" x14ac:dyDescent="0.25">
      <c r="A41" s="247"/>
      <c r="B41" s="247"/>
      <c r="C41" s="247"/>
      <c r="D41" s="2">
        <v>22</v>
      </c>
      <c r="E41" s="40">
        <f t="shared" si="0"/>
        <v>-22</v>
      </c>
      <c r="G41" s="149"/>
      <c r="H41" s="24"/>
      <c r="I41" s="150"/>
      <c r="J41" s="303"/>
    </row>
    <row r="42" spans="1:10" s="2" customFormat="1" ht="17.25" thickBot="1" x14ac:dyDescent="0.3">
      <c r="A42" s="247"/>
      <c r="B42" s="247"/>
      <c r="C42" s="247"/>
      <c r="D42" s="2">
        <v>30</v>
      </c>
      <c r="E42" s="40">
        <f t="shared" si="0"/>
        <v>-30</v>
      </c>
      <c r="G42" s="149"/>
      <c r="H42" s="24"/>
      <c r="I42" s="150"/>
      <c r="J42" s="303"/>
    </row>
    <row r="43" spans="1:10" s="2" customFormat="1" ht="13.5" thickBot="1" x14ac:dyDescent="0.25">
      <c r="A43" s="278"/>
      <c r="B43" s="278"/>
      <c r="C43" s="278"/>
      <c r="D43" s="279"/>
      <c r="E43" s="279"/>
      <c r="F43" s="279"/>
      <c r="G43" s="280"/>
      <c r="H43" s="279"/>
      <c r="I43" s="281"/>
      <c r="J43" s="304"/>
    </row>
    <row r="44" spans="1:10" s="2" customFormat="1" x14ac:dyDescent="0.2">
      <c r="J44" s="303"/>
    </row>
    <row r="45" spans="1:10" s="2" customFormat="1" x14ac:dyDescent="0.2">
      <c r="F45" s="2" t="s">
        <v>228</v>
      </c>
      <c r="J45" s="303"/>
    </row>
    <row r="46" spans="1:10" s="2" customFormat="1" x14ac:dyDescent="0.2">
      <c r="J46" s="303"/>
    </row>
    <row r="47" spans="1:10" s="2" customFormat="1" x14ac:dyDescent="0.2">
      <c r="J47" s="303"/>
    </row>
    <row r="48" spans="1:10" s="2" customFormat="1" x14ac:dyDescent="0.2">
      <c r="J48" s="303"/>
    </row>
    <row r="49" spans="10:10" s="2" customFormat="1" x14ac:dyDescent="0.2">
      <c r="J49" s="303"/>
    </row>
    <row r="50" spans="10:10" s="2" customFormat="1" x14ac:dyDescent="0.2">
      <c r="J50" s="303"/>
    </row>
    <row r="51" spans="10:10" s="2" customFormat="1" x14ac:dyDescent="0.2">
      <c r="J51" s="303"/>
    </row>
    <row r="52" spans="10:10" s="2" customFormat="1" x14ac:dyDescent="0.2">
      <c r="J52" s="303"/>
    </row>
    <row r="53" spans="10:10" s="2" customFormat="1" x14ac:dyDescent="0.2">
      <c r="J53" s="303"/>
    </row>
    <row r="54" spans="10:10" s="2" customFormat="1" x14ac:dyDescent="0.2">
      <c r="J54" s="303"/>
    </row>
    <row r="55" spans="10:10" s="2" customFormat="1" x14ac:dyDescent="0.2">
      <c r="J55" s="303"/>
    </row>
    <row r="56" spans="10:10" s="2" customFormat="1" x14ac:dyDescent="0.2">
      <c r="J56" s="303"/>
    </row>
  </sheetData>
  <mergeCells count="21">
    <mergeCell ref="A7:I7"/>
    <mergeCell ref="A9:I9"/>
    <mergeCell ref="A8:I8"/>
    <mergeCell ref="A3:B3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4:I24"/>
    <mergeCell ref="F25:I25"/>
    <mergeCell ref="A10:A11"/>
    <mergeCell ref="B10:B11"/>
    <mergeCell ref="B22:I22"/>
    <mergeCell ref="A1:B1"/>
    <mergeCell ref="A2:B2"/>
  </mergeCells>
  <phoneticPr fontId="3" type="noConversion"/>
  <pageMargins left="0.78740157480314965" right="0.23622047244094491" top="0.39370078740157483" bottom="0.39370078740157483" header="0" footer="0"/>
  <pageSetup paperSize="9" orientation="landscape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tabSelected="1" view="pageBreakPreview" topLeftCell="A51" zoomScaleNormal="100" workbookViewId="0">
      <selection activeCell="F47" sqref="F47"/>
    </sheetView>
  </sheetViews>
  <sheetFormatPr defaultRowHeight="15.75" x14ac:dyDescent="0.25"/>
  <cols>
    <col min="1" max="1" width="5.7109375" style="10" customWidth="1"/>
    <col min="2" max="2" width="15" style="10" bestFit="1" customWidth="1"/>
    <col min="3" max="3" width="7.7109375" style="10" customWidth="1"/>
    <col min="4" max="9" width="9.42578125" style="10" customWidth="1"/>
    <col min="10" max="10" width="12.140625" style="290" customWidth="1"/>
    <col min="11" max="11" width="8.7109375" style="10" customWidth="1"/>
    <col min="12" max="12" width="9.28515625" style="10" bestFit="1" customWidth="1"/>
    <col min="13" max="13" width="6.5703125" style="10" bestFit="1" customWidth="1"/>
    <col min="14" max="16" width="4.140625" style="10" customWidth="1"/>
    <col min="17" max="16384" width="9.140625" style="10"/>
  </cols>
  <sheetData>
    <row r="1" spans="1:17" ht="30" customHeight="1" x14ac:dyDescent="0.3">
      <c r="A1" s="88" t="s">
        <v>14</v>
      </c>
      <c r="B1" s="88"/>
      <c r="C1" s="88"/>
      <c r="D1" s="88"/>
      <c r="E1" s="88"/>
      <c r="F1" s="88"/>
      <c r="G1" s="88"/>
      <c r="H1" s="88"/>
      <c r="I1" s="88"/>
      <c r="J1" s="88"/>
      <c r="K1" s="7"/>
    </row>
    <row r="2" spans="1:17" ht="21.95" customHeight="1" x14ac:dyDescent="0.25">
      <c r="A2" s="89" t="s">
        <v>187</v>
      </c>
      <c r="B2" s="89"/>
      <c r="C2" s="89"/>
      <c r="D2" s="89"/>
      <c r="E2" s="89"/>
      <c r="F2" s="89"/>
      <c r="G2" s="89"/>
      <c r="H2" s="89"/>
      <c r="I2" s="89"/>
      <c r="J2" s="89"/>
      <c r="K2" s="42"/>
    </row>
    <row r="3" spans="1:17" ht="21.95" customHeight="1" x14ac:dyDescent="0.25">
      <c r="A3" s="89" t="s">
        <v>299</v>
      </c>
      <c r="B3" s="89"/>
      <c r="C3" s="89"/>
      <c r="D3" s="89"/>
      <c r="E3" s="89"/>
      <c r="F3" s="89"/>
      <c r="G3" s="89"/>
      <c r="H3" s="89"/>
      <c r="I3" s="89"/>
      <c r="J3" s="89"/>
      <c r="K3" s="42"/>
    </row>
    <row r="4" spans="1:17" s="14" customFormat="1" ht="9.9499999999999993" customHeight="1" thickBot="1" x14ac:dyDescent="0.35">
      <c r="A4" s="36"/>
      <c r="B4" s="36"/>
      <c r="C4" s="36"/>
      <c r="D4" s="36"/>
      <c r="E4" s="36"/>
      <c r="F4" s="36"/>
      <c r="G4" s="36"/>
      <c r="H4" s="36"/>
      <c r="I4" s="36"/>
      <c r="J4" s="287"/>
      <c r="K4" s="36"/>
    </row>
    <row r="5" spans="1:17" s="14" customFormat="1" ht="35.1" customHeight="1" x14ac:dyDescent="0.3">
      <c r="A5" s="204" t="s">
        <v>21</v>
      </c>
      <c r="B5" s="205" t="s">
        <v>15</v>
      </c>
      <c r="C5" s="216" t="s">
        <v>59</v>
      </c>
      <c r="D5" s="192" t="s">
        <v>22</v>
      </c>
      <c r="E5" s="170" t="s">
        <v>0</v>
      </c>
      <c r="F5" s="171" t="s">
        <v>25</v>
      </c>
      <c r="G5" s="172" t="s">
        <v>23</v>
      </c>
      <c r="H5" s="170" t="s">
        <v>0</v>
      </c>
      <c r="I5" s="173" t="s">
        <v>25</v>
      </c>
      <c r="J5" s="311" t="s">
        <v>3</v>
      </c>
      <c r="K5" s="15"/>
    </row>
    <row r="6" spans="1:17" s="14" customFormat="1" ht="20.100000000000001" customHeight="1" thickBot="1" x14ac:dyDescent="0.35">
      <c r="A6" s="207"/>
      <c r="B6" s="208"/>
      <c r="C6" s="217"/>
      <c r="D6" s="193">
        <v>43587</v>
      </c>
      <c r="E6" s="174"/>
      <c r="F6" s="175"/>
      <c r="G6" s="176">
        <v>43588</v>
      </c>
      <c r="H6" s="174"/>
      <c r="I6" s="177"/>
      <c r="J6" s="312"/>
      <c r="K6" s="15"/>
    </row>
    <row r="7" spans="1:17" s="16" customFormat="1" ht="18" customHeight="1" x14ac:dyDescent="0.2">
      <c r="A7" s="210">
        <v>1</v>
      </c>
      <c r="B7" s="211" t="s">
        <v>30</v>
      </c>
      <c r="C7" s="212">
        <v>39</v>
      </c>
      <c r="D7" s="194"/>
      <c r="E7" s="47"/>
      <c r="F7" s="103" t="s">
        <v>300</v>
      </c>
      <c r="G7" s="165"/>
      <c r="H7" s="47"/>
      <c r="I7" s="130"/>
      <c r="J7" s="288"/>
      <c r="L7" s="21"/>
      <c r="M7" s="22"/>
    </row>
    <row r="8" spans="1:17" s="16" customFormat="1" ht="18" customHeight="1" x14ac:dyDescent="0.2">
      <c r="A8" s="213">
        <v>2</v>
      </c>
      <c r="B8" s="214" t="s">
        <v>47</v>
      </c>
      <c r="C8" s="215">
        <v>26</v>
      </c>
      <c r="D8" s="195"/>
      <c r="E8" s="46"/>
      <c r="F8" s="101"/>
      <c r="G8" s="111"/>
      <c r="H8" s="46"/>
      <c r="I8" s="112"/>
      <c r="J8" s="291"/>
      <c r="K8" s="18"/>
      <c r="L8" s="21"/>
      <c r="M8" s="22"/>
    </row>
    <row r="9" spans="1:17" s="16" customFormat="1" ht="18" customHeight="1" x14ac:dyDescent="0.2">
      <c r="A9" s="213">
        <v>3</v>
      </c>
      <c r="B9" s="214" t="s">
        <v>50</v>
      </c>
      <c r="C9" s="215">
        <v>25</v>
      </c>
      <c r="D9" s="195">
        <v>8</v>
      </c>
      <c r="E9" s="46">
        <v>29</v>
      </c>
      <c r="F9" s="101"/>
      <c r="G9" s="111"/>
      <c r="H9" s="46"/>
      <c r="I9" s="112"/>
      <c r="J9" s="282"/>
      <c r="L9" s="23"/>
      <c r="M9" s="18"/>
      <c r="N9" s="18"/>
      <c r="O9" s="18"/>
      <c r="P9" s="18"/>
    </row>
    <row r="10" spans="1:17" s="16" customFormat="1" ht="18" customHeight="1" x14ac:dyDescent="0.2">
      <c r="A10" s="213">
        <v>4</v>
      </c>
      <c r="B10" s="214" t="s">
        <v>27</v>
      </c>
      <c r="C10" s="215">
        <v>35</v>
      </c>
      <c r="D10" s="195"/>
      <c r="E10" s="46"/>
      <c r="F10" s="101" t="s">
        <v>300</v>
      </c>
      <c r="G10" s="111"/>
      <c r="H10" s="46"/>
      <c r="I10" s="112"/>
      <c r="J10" s="282"/>
      <c r="L10" s="23"/>
      <c r="M10" s="18"/>
      <c r="N10" s="18"/>
      <c r="O10" s="18"/>
      <c r="P10" s="18"/>
    </row>
    <row r="11" spans="1:17" s="16" customFormat="1" ht="18" customHeight="1" x14ac:dyDescent="0.2">
      <c r="A11" s="213">
        <v>5</v>
      </c>
      <c r="B11" s="214" t="s">
        <v>28</v>
      </c>
      <c r="C11" s="215">
        <v>28</v>
      </c>
      <c r="D11" s="195"/>
      <c r="E11" s="46"/>
      <c r="F11" s="101" t="s">
        <v>300</v>
      </c>
      <c r="G11" s="111"/>
      <c r="H11" s="46"/>
      <c r="I11" s="112"/>
      <c r="J11" s="282"/>
      <c r="M11" s="17"/>
      <c r="N11" s="18"/>
      <c r="O11" s="18"/>
      <c r="P11" s="18"/>
      <c r="Q11" s="18"/>
    </row>
    <row r="12" spans="1:17" s="2" customFormat="1" ht="18" customHeight="1" x14ac:dyDescent="0.2">
      <c r="A12" s="213">
        <v>6</v>
      </c>
      <c r="B12" s="214" t="s">
        <v>46</v>
      </c>
      <c r="C12" s="215">
        <v>37</v>
      </c>
      <c r="D12" s="195"/>
      <c r="E12" s="46"/>
      <c r="F12" s="101" t="s">
        <v>300</v>
      </c>
      <c r="G12" s="111"/>
      <c r="H12" s="46"/>
      <c r="I12" s="112"/>
      <c r="J12" s="282"/>
    </row>
    <row r="13" spans="1:17" s="16" customFormat="1" ht="18" customHeight="1" x14ac:dyDescent="0.2">
      <c r="A13" s="213">
        <v>7</v>
      </c>
      <c r="B13" s="214" t="s">
        <v>29</v>
      </c>
      <c r="C13" s="232">
        <v>29</v>
      </c>
      <c r="D13" s="198">
        <v>39</v>
      </c>
      <c r="E13" s="51">
        <v>0</v>
      </c>
      <c r="F13" s="104"/>
      <c r="G13" s="131"/>
      <c r="H13" s="51"/>
      <c r="I13" s="132"/>
      <c r="J13" s="301"/>
      <c r="K13" s="28"/>
      <c r="M13" s="17"/>
      <c r="N13" s="18"/>
      <c r="O13" s="18"/>
      <c r="P13" s="18"/>
      <c r="Q13" s="18"/>
    </row>
    <row r="14" spans="1:17" s="16" customFormat="1" ht="18" customHeight="1" x14ac:dyDescent="0.2">
      <c r="A14" s="213">
        <v>8</v>
      </c>
      <c r="B14" s="214" t="s">
        <v>41</v>
      </c>
      <c r="C14" s="215">
        <v>54</v>
      </c>
      <c r="D14" s="195"/>
      <c r="E14" s="46"/>
      <c r="F14" s="101" t="s">
        <v>300</v>
      </c>
      <c r="G14" s="111"/>
      <c r="H14" s="46"/>
      <c r="I14" s="112"/>
      <c r="J14" s="282"/>
    </row>
    <row r="15" spans="1:17" s="16" customFormat="1" x14ac:dyDescent="0.2">
      <c r="A15" s="213">
        <v>9</v>
      </c>
      <c r="B15" s="214" t="s">
        <v>51</v>
      </c>
      <c r="C15" s="215">
        <v>47</v>
      </c>
      <c r="D15" s="195">
        <v>26</v>
      </c>
      <c r="E15" s="46">
        <v>19</v>
      </c>
      <c r="F15" s="101"/>
      <c r="G15" s="111"/>
      <c r="H15" s="46"/>
      <c r="I15" s="112"/>
      <c r="J15" s="282"/>
    </row>
    <row r="16" spans="1:17" s="2" customFormat="1" ht="18" customHeight="1" x14ac:dyDescent="0.2">
      <c r="A16" s="213">
        <v>10</v>
      </c>
      <c r="B16" s="214" t="s">
        <v>52</v>
      </c>
      <c r="C16" s="215">
        <v>22</v>
      </c>
      <c r="D16" s="195">
        <v>33</v>
      </c>
      <c r="E16" s="46">
        <v>17</v>
      </c>
      <c r="F16" s="101"/>
      <c r="G16" s="111"/>
      <c r="H16" s="46"/>
      <c r="I16" s="112"/>
      <c r="J16" s="282"/>
    </row>
    <row r="17" spans="1:17" s="2" customFormat="1" ht="24" x14ac:dyDescent="0.2">
      <c r="A17" s="213">
        <v>11</v>
      </c>
      <c r="B17" s="214" t="s">
        <v>53</v>
      </c>
      <c r="C17" s="215">
        <v>28</v>
      </c>
      <c r="D17" s="195" t="s">
        <v>304</v>
      </c>
      <c r="E17" s="46">
        <v>6</v>
      </c>
      <c r="F17" s="101"/>
      <c r="G17" s="111"/>
      <c r="H17" s="46"/>
      <c r="I17" s="112"/>
      <c r="J17" s="282" t="s">
        <v>302</v>
      </c>
    </row>
    <row r="18" spans="1:17" s="16" customFormat="1" ht="24" x14ac:dyDescent="0.2">
      <c r="A18" s="213">
        <v>12</v>
      </c>
      <c r="B18" s="214" t="s">
        <v>60</v>
      </c>
      <c r="C18" s="215">
        <v>25</v>
      </c>
      <c r="D18" s="195" t="s">
        <v>303</v>
      </c>
      <c r="E18" s="46">
        <v>2</v>
      </c>
      <c r="F18" s="101"/>
      <c r="G18" s="111"/>
      <c r="H18" s="46"/>
      <c r="I18" s="112"/>
      <c r="J18" s="282" t="s">
        <v>301</v>
      </c>
      <c r="M18" s="17"/>
      <c r="N18" s="18"/>
      <c r="O18" s="18"/>
      <c r="P18" s="18"/>
      <c r="Q18" s="18"/>
    </row>
    <row r="19" spans="1:17" s="16" customFormat="1" ht="18" customHeight="1" x14ac:dyDescent="0.2">
      <c r="A19" s="213">
        <v>13</v>
      </c>
      <c r="B19" s="214" t="s">
        <v>61</v>
      </c>
      <c r="C19" s="215">
        <v>31</v>
      </c>
      <c r="D19" s="195"/>
      <c r="E19" s="46"/>
      <c r="F19" s="101" t="s">
        <v>300</v>
      </c>
      <c r="G19" s="111"/>
      <c r="H19" s="46"/>
      <c r="I19" s="112"/>
      <c r="J19" s="282"/>
      <c r="M19" s="17"/>
      <c r="N19" s="18"/>
      <c r="O19" s="18"/>
      <c r="P19" s="18"/>
      <c r="Q19" s="18"/>
    </row>
    <row r="20" spans="1:17" s="16" customFormat="1" ht="18" customHeight="1" x14ac:dyDescent="0.2">
      <c r="A20" s="213">
        <v>14</v>
      </c>
      <c r="B20" s="214" t="s">
        <v>62</v>
      </c>
      <c r="C20" s="215">
        <v>39</v>
      </c>
      <c r="D20" s="195">
        <v>34</v>
      </c>
      <c r="E20" s="46">
        <f>C20-D20</f>
        <v>5</v>
      </c>
      <c r="F20" s="101"/>
      <c r="G20" s="111"/>
      <c r="H20" s="46"/>
      <c r="I20" s="112"/>
      <c r="J20" s="295"/>
      <c r="K20" s="28"/>
      <c r="M20" s="17"/>
      <c r="N20" s="18"/>
      <c r="O20" s="18"/>
      <c r="P20" s="18"/>
      <c r="Q20" s="18"/>
    </row>
    <row r="21" spans="1:17" s="2" customFormat="1" ht="18" customHeight="1" x14ac:dyDescent="0.2">
      <c r="A21" s="213">
        <v>15</v>
      </c>
      <c r="B21" s="214" t="s">
        <v>63</v>
      </c>
      <c r="C21" s="215">
        <v>18</v>
      </c>
      <c r="D21" s="195">
        <v>17</v>
      </c>
      <c r="E21" s="46">
        <f>C21-D21</f>
        <v>1</v>
      </c>
      <c r="F21" s="101"/>
      <c r="G21" s="111"/>
      <c r="H21" s="46"/>
      <c r="I21" s="112"/>
      <c r="J21" s="282"/>
    </row>
    <row r="22" spans="1:17" s="2" customFormat="1" ht="18" customHeight="1" x14ac:dyDescent="0.2">
      <c r="A22" s="213">
        <v>16</v>
      </c>
      <c r="B22" s="214" t="s">
        <v>128</v>
      </c>
      <c r="C22" s="215">
        <v>33</v>
      </c>
      <c r="D22" s="195">
        <v>24</v>
      </c>
      <c r="E22" s="46">
        <f>C22-D22</f>
        <v>9</v>
      </c>
      <c r="F22" s="101"/>
      <c r="G22" s="111"/>
      <c r="H22" s="46"/>
      <c r="I22" s="112"/>
      <c r="J22" s="282"/>
    </row>
    <row r="23" spans="1:17" s="2" customFormat="1" ht="18" customHeight="1" x14ac:dyDescent="0.2">
      <c r="A23" s="213">
        <v>17</v>
      </c>
      <c r="B23" s="214" t="s">
        <v>129</v>
      </c>
      <c r="C23" s="215">
        <v>26</v>
      </c>
      <c r="D23" s="195"/>
      <c r="E23" s="46"/>
      <c r="F23" s="101" t="s">
        <v>300</v>
      </c>
      <c r="G23" s="111"/>
      <c r="H23" s="46"/>
      <c r="I23" s="112"/>
      <c r="J23" s="282"/>
    </row>
    <row r="24" spans="1:17" s="2" customFormat="1" ht="18" customHeight="1" x14ac:dyDescent="0.2">
      <c r="A24" s="213">
        <v>18</v>
      </c>
      <c r="B24" s="214" t="s">
        <v>130</v>
      </c>
      <c r="C24" s="215">
        <v>37</v>
      </c>
      <c r="D24" s="195">
        <v>15</v>
      </c>
      <c r="E24" s="46">
        <f>C24-D24</f>
        <v>22</v>
      </c>
      <c r="F24" s="101"/>
      <c r="G24" s="111"/>
      <c r="H24" s="46"/>
      <c r="I24" s="112"/>
      <c r="J24" s="282"/>
    </row>
    <row r="25" spans="1:17" s="2" customFormat="1" ht="18" customHeight="1" x14ac:dyDescent="0.2">
      <c r="A25" s="213">
        <v>19</v>
      </c>
      <c r="B25" s="214" t="s">
        <v>88</v>
      </c>
      <c r="C25" s="215">
        <v>34</v>
      </c>
      <c r="D25" s="195">
        <f>21+14</f>
        <v>35</v>
      </c>
      <c r="E25" s="46">
        <f>C25-D25</f>
        <v>-1</v>
      </c>
      <c r="F25" s="101"/>
      <c r="G25" s="111"/>
      <c r="H25" s="46"/>
      <c r="I25" s="112"/>
      <c r="J25" s="282"/>
      <c r="L25" s="24"/>
      <c r="M25" s="25"/>
      <c r="N25" s="25"/>
      <c r="O25" s="25"/>
      <c r="P25" s="25"/>
    </row>
    <row r="26" spans="1:17" s="2" customFormat="1" ht="18" customHeight="1" x14ac:dyDescent="0.2">
      <c r="A26" s="213">
        <v>20</v>
      </c>
      <c r="B26" s="214" t="s">
        <v>89</v>
      </c>
      <c r="C26" s="215">
        <v>34</v>
      </c>
      <c r="D26" s="195">
        <v>49</v>
      </c>
      <c r="E26" s="46">
        <f>C26-D26</f>
        <v>-15</v>
      </c>
      <c r="F26" s="101"/>
      <c r="G26" s="111"/>
      <c r="H26" s="46"/>
      <c r="I26" s="112"/>
      <c r="J26" s="282"/>
    </row>
    <row r="27" spans="1:17" s="2" customFormat="1" ht="18" customHeight="1" x14ac:dyDescent="0.2">
      <c r="A27" s="213">
        <v>21</v>
      </c>
      <c r="B27" s="214" t="s">
        <v>87</v>
      </c>
      <c r="C27" s="215">
        <v>17</v>
      </c>
      <c r="D27" s="195">
        <v>39</v>
      </c>
      <c r="E27" s="46">
        <f>C27-D27</f>
        <v>-22</v>
      </c>
      <c r="F27" s="101"/>
      <c r="G27" s="111"/>
      <c r="H27" s="46"/>
      <c r="I27" s="112"/>
      <c r="J27" s="282"/>
    </row>
    <row r="28" spans="1:17" s="2" customFormat="1" ht="18" customHeight="1" x14ac:dyDescent="0.2">
      <c r="A28" s="213">
        <v>22</v>
      </c>
      <c r="B28" s="214" t="s">
        <v>110</v>
      </c>
      <c r="C28" s="215">
        <v>40</v>
      </c>
      <c r="D28" s="195">
        <v>33</v>
      </c>
      <c r="E28" s="46">
        <f>C28-D28</f>
        <v>7</v>
      </c>
      <c r="F28" s="101"/>
      <c r="G28" s="111"/>
      <c r="H28" s="46"/>
      <c r="I28" s="112"/>
      <c r="J28" s="291"/>
      <c r="K28" s="18"/>
    </row>
    <row r="29" spans="1:17" s="2" customFormat="1" ht="18" customHeight="1" x14ac:dyDescent="0.2">
      <c r="A29" s="213">
        <v>23</v>
      </c>
      <c r="B29" s="214" t="s">
        <v>111</v>
      </c>
      <c r="C29" s="215">
        <v>40</v>
      </c>
      <c r="D29" s="195">
        <v>42</v>
      </c>
      <c r="E29" s="46">
        <f>C29-D29</f>
        <v>-2</v>
      </c>
      <c r="F29" s="101"/>
      <c r="G29" s="111"/>
      <c r="H29" s="46"/>
      <c r="I29" s="112"/>
      <c r="J29" s="291"/>
      <c r="K29" s="18"/>
    </row>
    <row r="30" spans="1:17" s="2" customFormat="1" ht="24" x14ac:dyDescent="0.2">
      <c r="A30" s="213">
        <v>24</v>
      </c>
      <c r="B30" s="214" t="s">
        <v>112</v>
      </c>
      <c r="C30" s="215">
        <v>40</v>
      </c>
      <c r="D30" s="195" t="s">
        <v>305</v>
      </c>
      <c r="E30" s="46">
        <v>11</v>
      </c>
      <c r="F30" s="101"/>
      <c r="G30" s="111"/>
      <c r="H30" s="46"/>
      <c r="I30" s="112"/>
      <c r="J30" s="291" t="s">
        <v>306</v>
      </c>
      <c r="K30" s="18"/>
      <c r="L30" s="26"/>
      <c r="M30" s="18"/>
      <c r="N30" s="18"/>
      <c r="O30" s="18"/>
      <c r="P30" s="18"/>
    </row>
    <row r="31" spans="1:17" s="2" customFormat="1" ht="18" customHeight="1" x14ac:dyDescent="0.2">
      <c r="A31" s="213">
        <v>25</v>
      </c>
      <c r="B31" s="214" t="s">
        <v>113</v>
      </c>
      <c r="C31" s="215">
        <v>31</v>
      </c>
      <c r="D31" s="195">
        <v>32</v>
      </c>
      <c r="E31" s="46">
        <f>C31-D31</f>
        <v>-1</v>
      </c>
      <c r="F31" s="101"/>
      <c r="G31" s="111"/>
      <c r="H31" s="46"/>
      <c r="I31" s="112"/>
      <c r="J31" s="291"/>
      <c r="K31" s="18"/>
      <c r="L31" s="26"/>
      <c r="M31" s="18"/>
      <c r="N31" s="18"/>
      <c r="O31" s="18"/>
      <c r="P31" s="18"/>
    </row>
    <row r="32" spans="1:17" s="2" customFormat="1" ht="18" customHeight="1" x14ac:dyDescent="0.2">
      <c r="A32" s="213">
        <v>26</v>
      </c>
      <c r="B32" s="214" t="s">
        <v>136</v>
      </c>
      <c r="C32" s="215">
        <v>37</v>
      </c>
      <c r="D32" s="195">
        <v>35</v>
      </c>
      <c r="E32" s="46">
        <f>C32-D32</f>
        <v>2</v>
      </c>
      <c r="F32" s="101"/>
      <c r="G32" s="111"/>
      <c r="H32" s="46"/>
      <c r="I32" s="112"/>
      <c r="J32" s="282"/>
    </row>
    <row r="33" spans="1:17" s="2" customFormat="1" ht="18" customHeight="1" x14ac:dyDescent="0.2">
      <c r="A33" s="213">
        <v>27</v>
      </c>
      <c r="B33" s="214" t="s">
        <v>144</v>
      </c>
      <c r="C33" s="215">
        <v>22</v>
      </c>
      <c r="D33" s="195">
        <f>14+16</f>
        <v>30</v>
      </c>
      <c r="E33" s="46">
        <f>C33-D33</f>
        <v>-8</v>
      </c>
      <c r="F33" s="101"/>
      <c r="G33" s="111"/>
      <c r="H33" s="46"/>
      <c r="I33" s="112"/>
      <c r="J33" s="282"/>
    </row>
    <row r="34" spans="1:17" s="2" customFormat="1" ht="18" customHeight="1" x14ac:dyDescent="0.2">
      <c r="A34" s="213">
        <v>28</v>
      </c>
      <c r="B34" s="214" t="s">
        <v>146</v>
      </c>
      <c r="C34" s="215">
        <v>23</v>
      </c>
      <c r="D34" s="195">
        <v>18</v>
      </c>
      <c r="E34" s="46">
        <f>C34-D34</f>
        <v>5</v>
      </c>
      <c r="F34" s="101"/>
      <c r="G34" s="111"/>
      <c r="H34" s="46"/>
      <c r="I34" s="112"/>
      <c r="J34" s="282"/>
    </row>
    <row r="35" spans="1:17" s="2" customFormat="1" ht="18" customHeight="1" x14ac:dyDescent="0.2">
      <c r="A35" s="213">
        <v>29</v>
      </c>
      <c r="B35" s="214" t="s">
        <v>147</v>
      </c>
      <c r="C35" s="215">
        <v>52</v>
      </c>
      <c r="D35" s="195">
        <v>42</v>
      </c>
      <c r="E35" s="46">
        <f>C35-D35</f>
        <v>10</v>
      </c>
      <c r="F35" s="101"/>
      <c r="G35" s="111"/>
      <c r="H35" s="46"/>
      <c r="I35" s="112"/>
      <c r="J35" s="282"/>
      <c r="L35" s="24"/>
      <c r="M35" s="25"/>
      <c r="N35" s="25"/>
      <c r="O35" s="25"/>
      <c r="P35" s="25"/>
    </row>
    <row r="36" spans="1:17" s="2" customFormat="1" ht="18" customHeight="1" x14ac:dyDescent="0.2">
      <c r="A36" s="213">
        <v>30</v>
      </c>
      <c r="B36" s="214" t="s">
        <v>143</v>
      </c>
      <c r="C36" s="215">
        <v>33</v>
      </c>
      <c r="D36" s="195" t="s">
        <v>307</v>
      </c>
      <c r="E36" s="46">
        <v>5</v>
      </c>
      <c r="F36" s="101"/>
      <c r="G36" s="111"/>
      <c r="H36" s="46"/>
      <c r="I36" s="112"/>
      <c r="J36" s="282"/>
      <c r="L36" s="26"/>
      <c r="M36" s="18"/>
      <c r="N36" s="18"/>
      <c r="O36" s="18"/>
      <c r="P36" s="18"/>
    </row>
    <row r="37" spans="1:17" s="2" customFormat="1" ht="18" customHeight="1" x14ac:dyDescent="0.2">
      <c r="A37" s="213">
        <v>31</v>
      </c>
      <c r="B37" s="214" t="s">
        <v>145</v>
      </c>
      <c r="C37" s="215">
        <v>51</v>
      </c>
      <c r="D37" s="195">
        <v>36</v>
      </c>
      <c r="E37" s="46">
        <f>C37-D37</f>
        <v>15</v>
      </c>
      <c r="F37" s="101"/>
      <c r="G37" s="111"/>
      <c r="H37" s="46"/>
      <c r="I37" s="112"/>
      <c r="J37" s="282"/>
      <c r="L37" s="26"/>
      <c r="M37" s="18"/>
      <c r="N37" s="18"/>
      <c r="O37" s="18"/>
      <c r="P37" s="18"/>
    </row>
    <row r="38" spans="1:17" s="2" customFormat="1" ht="18" customHeight="1" x14ac:dyDescent="0.2">
      <c r="A38" s="213">
        <v>32</v>
      </c>
      <c r="B38" s="214" t="s">
        <v>139</v>
      </c>
      <c r="C38" s="215">
        <v>39</v>
      </c>
      <c r="D38" s="195">
        <v>23</v>
      </c>
      <c r="E38" s="46">
        <f>C38-D38</f>
        <v>16</v>
      </c>
      <c r="F38" s="101"/>
      <c r="G38" s="111"/>
      <c r="H38" s="46"/>
      <c r="I38" s="112"/>
      <c r="J38" s="282"/>
      <c r="L38" s="26"/>
      <c r="M38" s="18"/>
      <c r="N38" s="18"/>
      <c r="O38" s="18"/>
      <c r="P38" s="18"/>
    </row>
    <row r="39" spans="1:17" s="2" customFormat="1" ht="18" customHeight="1" x14ac:dyDescent="0.2">
      <c r="A39" s="213">
        <v>33</v>
      </c>
      <c r="B39" s="214" t="s">
        <v>140</v>
      </c>
      <c r="C39" s="215">
        <v>51</v>
      </c>
      <c r="D39" s="195">
        <v>30</v>
      </c>
      <c r="E39" s="46">
        <f t="shared" ref="E39:E42" si="0">C39-D39</f>
        <v>21</v>
      </c>
      <c r="F39" s="101"/>
      <c r="G39" s="111"/>
      <c r="H39" s="46"/>
      <c r="I39" s="112"/>
      <c r="J39" s="282"/>
      <c r="L39" s="26"/>
      <c r="M39" s="18"/>
      <c r="N39" s="18"/>
      <c r="O39" s="18"/>
      <c r="P39" s="18"/>
    </row>
    <row r="40" spans="1:17" s="2" customFormat="1" ht="18" customHeight="1" x14ac:dyDescent="0.2">
      <c r="A40" s="213">
        <v>34</v>
      </c>
      <c r="B40" s="214" t="s">
        <v>85</v>
      </c>
      <c r="C40" s="215">
        <v>67</v>
      </c>
      <c r="D40" s="195">
        <v>35</v>
      </c>
      <c r="E40" s="46">
        <f t="shared" si="0"/>
        <v>32</v>
      </c>
      <c r="F40" s="101"/>
      <c r="G40" s="111"/>
      <c r="H40" s="46"/>
      <c r="I40" s="112"/>
      <c r="J40" s="282"/>
      <c r="L40" s="26"/>
      <c r="M40" s="18"/>
      <c r="N40" s="18"/>
      <c r="O40" s="18"/>
      <c r="P40" s="18"/>
    </row>
    <row r="41" spans="1:17" s="2" customFormat="1" ht="18" customHeight="1" x14ac:dyDescent="0.2">
      <c r="A41" s="213">
        <v>35</v>
      </c>
      <c r="B41" s="214" t="s">
        <v>192</v>
      </c>
      <c r="C41" s="215">
        <v>32</v>
      </c>
      <c r="D41" s="195">
        <v>22</v>
      </c>
      <c r="E41" s="46">
        <f t="shared" si="0"/>
        <v>10</v>
      </c>
      <c r="F41" s="101"/>
      <c r="G41" s="111"/>
      <c r="H41" s="46"/>
      <c r="I41" s="112"/>
      <c r="J41" s="282"/>
      <c r="L41" s="26"/>
      <c r="M41" s="18"/>
      <c r="N41" s="18"/>
      <c r="O41" s="18"/>
      <c r="P41" s="18"/>
    </row>
    <row r="42" spans="1:17" s="2" customFormat="1" ht="18" customHeight="1" thickBot="1" x14ac:dyDescent="0.25">
      <c r="A42" s="257">
        <v>36</v>
      </c>
      <c r="B42" s="258" t="s">
        <v>193</v>
      </c>
      <c r="C42" s="232">
        <v>32</v>
      </c>
      <c r="D42" s="198">
        <v>30</v>
      </c>
      <c r="E42" s="46">
        <f t="shared" si="0"/>
        <v>2</v>
      </c>
      <c r="F42" s="104"/>
      <c r="G42" s="131"/>
      <c r="H42" s="51"/>
      <c r="I42" s="132"/>
      <c r="J42" s="283"/>
    </row>
    <row r="43" spans="1:17" s="2" customFormat="1" ht="18" customHeight="1" thickBot="1" x14ac:dyDescent="0.25">
      <c r="A43" s="271">
        <v>37</v>
      </c>
      <c r="B43" s="272" t="s">
        <v>194</v>
      </c>
      <c r="C43" s="259">
        <v>57</v>
      </c>
      <c r="D43" s="273"/>
      <c r="E43" s="274"/>
      <c r="F43" s="275"/>
      <c r="G43" s="276"/>
      <c r="H43" s="274"/>
      <c r="I43" s="277"/>
      <c r="J43" s="297"/>
    </row>
    <row r="44" spans="1:17" s="2" customFormat="1" ht="18" customHeight="1" x14ac:dyDescent="0.2">
      <c r="A44" s="70">
        <v>38</v>
      </c>
      <c r="B44" s="59" t="s">
        <v>195</v>
      </c>
      <c r="C44" s="9">
        <v>43</v>
      </c>
      <c r="D44" s="46"/>
      <c r="E44" s="46"/>
      <c r="F44" s="46"/>
      <c r="G44" s="46"/>
      <c r="H44" s="46"/>
      <c r="I44" s="46"/>
      <c r="J44" s="284"/>
      <c r="L44" s="26"/>
      <c r="M44" s="18"/>
      <c r="N44" s="18"/>
      <c r="O44" s="18"/>
      <c r="P44" s="18"/>
    </row>
    <row r="45" spans="1:17" s="2" customFormat="1" ht="18" customHeight="1" x14ac:dyDescent="0.2">
      <c r="A45" s="70">
        <v>39</v>
      </c>
      <c r="B45" s="59" t="s">
        <v>196</v>
      </c>
      <c r="C45" s="9">
        <v>41</v>
      </c>
      <c r="D45" s="46"/>
      <c r="E45" s="46"/>
      <c r="F45" s="46" t="s">
        <v>228</v>
      </c>
      <c r="G45" s="46"/>
      <c r="H45" s="46"/>
      <c r="I45" s="46"/>
      <c r="J45" s="284"/>
      <c r="L45" s="26"/>
      <c r="M45" s="18"/>
      <c r="N45" s="18"/>
      <c r="O45" s="18"/>
      <c r="P45" s="18"/>
    </row>
    <row r="46" spans="1:17" s="2" customFormat="1" ht="18" customHeight="1" x14ac:dyDescent="0.2">
      <c r="A46" s="70">
        <v>40</v>
      </c>
      <c r="B46" s="59" t="s">
        <v>197</v>
      </c>
      <c r="C46" s="9">
        <v>56</v>
      </c>
      <c r="D46" s="46"/>
      <c r="E46" s="46"/>
      <c r="F46" s="46"/>
      <c r="G46" s="46"/>
      <c r="H46" s="46"/>
      <c r="I46" s="46"/>
      <c r="J46" s="284"/>
      <c r="L46" s="26"/>
      <c r="M46" s="18"/>
      <c r="N46" s="18"/>
      <c r="O46" s="18"/>
      <c r="P46" s="18"/>
    </row>
    <row r="47" spans="1:17" s="16" customFormat="1" ht="18" customHeight="1" x14ac:dyDescent="0.2">
      <c r="A47" s="70">
        <v>41</v>
      </c>
      <c r="B47" s="59" t="s">
        <v>198</v>
      </c>
      <c r="C47" s="9">
        <v>57</v>
      </c>
      <c r="D47" s="46"/>
      <c r="E47" s="46"/>
      <c r="F47" s="46"/>
      <c r="G47" s="46"/>
      <c r="H47" s="46"/>
      <c r="I47" s="46"/>
      <c r="J47" s="284"/>
      <c r="M47" s="17"/>
      <c r="N47" s="18"/>
      <c r="O47" s="18"/>
      <c r="P47" s="18"/>
      <c r="Q47" s="18"/>
    </row>
    <row r="48" spans="1:17" s="2" customFormat="1" ht="18" customHeight="1" x14ac:dyDescent="0.2">
      <c r="A48" s="70">
        <v>42</v>
      </c>
      <c r="B48" s="59" t="s">
        <v>199</v>
      </c>
      <c r="C48" s="9">
        <v>37</v>
      </c>
      <c r="D48" s="46"/>
      <c r="E48" s="46"/>
      <c r="F48" s="46"/>
      <c r="G48" s="46"/>
      <c r="H48" s="46"/>
      <c r="I48" s="46"/>
      <c r="J48" s="284"/>
      <c r="L48" s="26"/>
      <c r="M48" s="18"/>
      <c r="N48" s="18"/>
      <c r="O48" s="18"/>
      <c r="P48" s="18"/>
    </row>
    <row r="49" spans="1:17" s="2" customFormat="1" ht="18" customHeight="1" x14ac:dyDescent="0.2">
      <c r="A49" s="70">
        <v>43</v>
      </c>
      <c r="B49" s="59" t="s">
        <v>200</v>
      </c>
      <c r="C49" s="9">
        <v>36</v>
      </c>
      <c r="D49" s="46"/>
      <c r="E49" s="46"/>
      <c r="F49" s="46"/>
      <c r="G49" s="46"/>
      <c r="H49" s="46"/>
      <c r="I49" s="46"/>
      <c r="J49" s="284"/>
      <c r="L49" s="26"/>
      <c r="M49" s="18"/>
      <c r="N49" s="18"/>
      <c r="O49" s="18"/>
      <c r="P49" s="18"/>
    </row>
    <row r="50" spans="1:17" s="2" customFormat="1" ht="18" customHeight="1" x14ac:dyDescent="0.2">
      <c r="A50" s="70">
        <v>44</v>
      </c>
      <c r="B50" s="59" t="s">
        <v>201</v>
      </c>
      <c r="C50" s="9">
        <v>38</v>
      </c>
      <c r="D50" s="46"/>
      <c r="E50" s="46"/>
      <c r="F50" s="46"/>
      <c r="G50" s="46"/>
      <c r="H50" s="46"/>
      <c r="I50" s="46"/>
      <c r="J50" s="284"/>
    </row>
    <row r="51" spans="1:17" s="2" customFormat="1" ht="18" customHeight="1" x14ac:dyDescent="0.2">
      <c r="A51" s="70">
        <v>45</v>
      </c>
      <c r="B51" s="59" t="s">
        <v>202</v>
      </c>
      <c r="C51" s="9">
        <v>56</v>
      </c>
      <c r="D51" s="46"/>
      <c r="E51" s="46"/>
      <c r="F51" s="46"/>
      <c r="G51" s="46"/>
      <c r="H51" s="46"/>
      <c r="I51" s="46"/>
      <c r="J51" s="284"/>
    </row>
    <row r="52" spans="1:17" s="2" customFormat="1" ht="18" customHeight="1" x14ac:dyDescent="0.2">
      <c r="A52" s="70">
        <v>46</v>
      </c>
      <c r="B52" s="59" t="s">
        <v>203</v>
      </c>
      <c r="C52" s="9">
        <v>54</v>
      </c>
      <c r="D52" s="46"/>
      <c r="E52" s="46"/>
      <c r="F52" s="46"/>
      <c r="G52" s="46"/>
      <c r="H52" s="46"/>
      <c r="I52" s="46"/>
      <c r="J52" s="284"/>
      <c r="L52" s="26"/>
      <c r="M52" s="18"/>
      <c r="N52" s="18"/>
      <c r="O52" s="18"/>
      <c r="P52" s="18"/>
    </row>
    <row r="53" spans="1:17" s="2" customFormat="1" ht="18" customHeight="1" x14ac:dyDescent="0.2">
      <c r="A53" s="70">
        <v>47</v>
      </c>
      <c r="B53" s="59" t="s">
        <v>204</v>
      </c>
      <c r="C53" s="9">
        <v>50</v>
      </c>
      <c r="D53" s="46"/>
      <c r="E53" s="46"/>
      <c r="F53" s="46"/>
      <c r="G53" s="46"/>
      <c r="H53" s="46"/>
      <c r="I53" s="46"/>
      <c r="J53" s="284"/>
      <c r="L53" s="26"/>
      <c r="M53" s="18"/>
      <c r="N53" s="18"/>
      <c r="O53" s="18"/>
      <c r="P53" s="18"/>
    </row>
    <row r="54" spans="1:17" s="2" customFormat="1" ht="18" customHeight="1" x14ac:dyDescent="0.2">
      <c r="A54" s="70">
        <v>48</v>
      </c>
      <c r="B54" s="59" t="s">
        <v>205</v>
      </c>
      <c r="C54" s="9">
        <v>53</v>
      </c>
      <c r="D54" s="46"/>
      <c r="E54" s="46"/>
      <c r="F54" s="46"/>
      <c r="G54" s="46"/>
      <c r="H54" s="46"/>
      <c r="I54" s="46"/>
      <c r="J54" s="284"/>
      <c r="L54" s="26"/>
      <c r="M54" s="18"/>
      <c r="N54" s="18"/>
      <c r="O54" s="18"/>
      <c r="P54" s="18"/>
    </row>
    <row r="55" spans="1:17" s="16" customFormat="1" ht="18" customHeight="1" x14ac:dyDescent="0.2">
      <c r="A55" s="70">
        <v>49</v>
      </c>
      <c r="B55" s="59" t="s">
        <v>206</v>
      </c>
      <c r="C55" s="9">
        <v>56</v>
      </c>
      <c r="D55" s="46"/>
      <c r="E55" s="46"/>
      <c r="F55" s="46"/>
      <c r="G55" s="46"/>
      <c r="H55" s="46"/>
      <c r="I55" s="46"/>
      <c r="J55" s="284"/>
      <c r="M55" s="17"/>
      <c r="N55" s="18"/>
      <c r="O55" s="18"/>
      <c r="P55" s="18"/>
      <c r="Q55" s="18"/>
    </row>
    <row r="56" spans="1:17" s="2" customFormat="1" ht="18" customHeight="1" x14ac:dyDescent="0.2">
      <c r="A56" s="70">
        <v>50</v>
      </c>
      <c r="B56" s="59" t="s">
        <v>207</v>
      </c>
      <c r="C56" s="9">
        <v>36</v>
      </c>
      <c r="D56" s="46"/>
      <c r="E56" s="46"/>
      <c r="F56" s="46"/>
      <c r="G56" s="46"/>
      <c r="H56" s="46"/>
      <c r="I56" s="46"/>
      <c r="J56" s="284"/>
      <c r="L56" s="26"/>
      <c r="M56" s="18"/>
      <c r="N56" s="18"/>
      <c r="O56" s="18"/>
      <c r="P56" s="18"/>
    </row>
    <row r="57" spans="1:17" s="2" customFormat="1" ht="18" customHeight="1" x14ac:dyDescent="0.2">
      <c r="A57" s="70">
        <v>51</v>
      </c>
      <c r="B57" s="59" t="s">
        <v>208</v>
      </c>
      <c r="C57" s="9">
        <v>60</v>
      </c>
      <c r="D57" s="46"/>
      <c r="E57" s="46"/>
      <c r="F57" s="46"/>
      <c r="G57" s="46"/>
      <c r="H57" s="46"/>
      <c r="I57" s="46"/>
      <c r="J57" s="284"/>
      <c r="L57" s="26"/>
      <c r="M57" s="18"/>
      <c r="N57" s="18"/>
      <c r="O57" s="18"/>
      <c r="P57" s="18"/>
    </row>
    <row r="58" spans="1:17" s="2" customFormat="1" ht="18" customHeight="1" x14ac:dyDescent="0.2">
      <c r="A58" s="70">
        <v>52</v>
      </c>
      <c r="B58" s="59" t="s">
        <v>209</v>
      </c>
      <c r="C58" s="9">
        <v>38</v>
      </c>
      <c r="D58" s="46"/>
      <c r="E58" s="46"/>
      <c r="F58" s="46"/>
      <c r="G58" s="46"/>
      <c r="H58" s="46"/>
      <c r="I58" s="46"/>
      <c r="J58" s="284"/>
    </row>
    <row r="59" spans="1:17" s="2" customFormat="1" ht="18" customHeight="1" x14ac:dyDescent="0.2">
      <c r="A59" s="70">
        <v>53</v>
      </c>
      <c r="B59" s="59" t="s">
        <v>210</v>
      </c>
      <c r="C59" s="9">
        <v>34</v>
      </c>
      <c r="D59" s="46"/>
      <c r="E59" s="46"/>
      <c r="F59" s="46"/>
      <c r="G59" s="46"/>
      <c r="H59" s="46"/>
      <c r="I59" s="46"/>
      <c r="J59" s="284"/>
    </row>
    <row r="60" spans="1:17" s="2" customFormat="1" ht="18" customHeight="1" x14ac:dyDescent="0.2">
      <c r="A60" s="70">
        <v>54</v>
      </c>
      <c r="B60" s="59" t="s">
        <v>211</v>
      </c>
      <c r="C60" s="9">
        <v>34</v>
      </c>
      <c r="D60" s="46"/>
      <c r="E60" s="46"/>
      <c r="F60" s="46"/>
      <c r="G60" s="46"/>
      <c r="H60" s="46"/>
      <c r="I60" s="46"/>
      <c r="J60" s="284"/>
      <c r="L60" s="26"/>
      <c r="M60" s="18"/>
      <c r="N60" s="18"/>
      <c r="O60" s="18"/>
      <c r="P60" s="18"/>
    </row>
    <row r="61" spans="1:17" s="2" customFormat="1" ht="18" customHeight="1" x14ac:dyDescent="0.2">
      <c r="A61" s="70">
        <v>55</v>
      </c>
      <c r="B61" s="59" t="s">
        <v>212</v>
      </c>
      <c r="C61" s="9">
        <v>44</v>
      </c>
      <c r="D61" s="46"/>
      <c r="E61" s="46"/>
      <c r="F61" s="46"/>
      <c r="G61" s="46"/>
      <c r="H61" s="46"/>
      <c r="I61" s="46"/>
      <c r="J61" s="298"/>
      <c r="K61" s="18"/>
      <c r="L61" s="26"/>
      <c r="M61" s="18"/>
      <c r="N61" s="18"/>
      <c r="O61" s="18"/>
      <c r="P61" s="18"/>
    </row>
    <row r="62" spans="1:17" s="2" customFormat="1" ht="18" customHeight="1" x14ac:dyDescent="0.2">
      <c r="A62" s="70">
        <v>56</v>
      </c>
      <c r="B62" s="59" t="s">
        <v>213</v>
      </c>
      <c r="C62" s="9">
        <v>39</v>
      </c>
      <c r="D62" s="46"/>
      <c r="E62" s="46"/>
      <c r="F62" s="46"/>
      <c r="G62" s="46"/>
      <c r="H62" s="46"/>
      <c r="I62" s="46"/>
      <c r="J62" s="298"/>
      <c r="K62" s="18"/>
      <c r="L62" s="26"/>
      <c r="M62" s="18"/>
      <c r="N62" s="18"/>
      <c r="O62" s="18"/>
      <c r="P62" s="18"/>
    </row>
    <row r="63" spans="1:17" s="2" customFormat="1" ht="18" customHeight="1" x14ac:dyDescent="0.2">
      <c r="A63" s="70">
        <v>57</v>
      </c>
      <c r="B63" s="59" t="s">
        <v>214</v>
      </c>
      <c r="C63" s="9">
        <v>41</v>
      </c>
      <c r="D63" s="46"/>
      <c r="E63" s="46"/>
      <c r="F63" s="46"/>
      <c r="G63" s="46"/>
      <c r="H63" s="46"/>
      <c r="I63" s="46"/>
      <c r="J63" s="284"/>
      <c r="L63" s="26"/>
      <c r="M63" s="18"/>
      <c r="N63" s="18"/>
      <c r="O63" s="18"/>
      <c r="P63" s="18"/>
    </row>
    <row r="64" spans="1:17" s="2" customFormat="1" ht="18" customHeight="1" x14ac:dyDescent="0.2">
      <c r="A64" s="70">
        <v>58</v>
      </c>
      <c r="B64" s="59" t="s">
        <v>215</v>
      </c>
      <c r="C64" s="9">
        <v>37</v>
      </c>
      <c r="D64" s="46"/>
      <c r="E64" s="46"/>
      <c r="F64" s="46"/>
      <c r="G64" s="46"/>
      <c r="H64" s="46"/>
      <c r="I64" s="46"/>
      <c r="J64" s="284"/>
    </row>
    <row r="65" spans="1:17" s="2" customFormat="1" ht="18" customHeight="1" x14ac:dyDescent="0.2">
      <c r="A65" s="70">
        <v>59</v>
      </c>
      <c r="B65" s="59" t="s">
        <v>216</v>
      </c>
      <c r="C65" s="9">
        <v>32</v>
      </c>
      <c r="D65" s="46"/>
      <c r="E65" s="46"/>
      <c r="F65" s="46"/>
      <c r="G65" s="46"/>
      <c r="H65" s="46"/>
      <c r="I65" s="46"/>
      <c r="J65" s="284"/>
    </row>
    <row r="66" spans="1:17" s="2" customFormat="1" ht="18" customHeight="1" x14ac:dyDescent="0.2">
      <c r="A66" s="70">
        <v>60</v>
      </c>
      <c r="B66" s="59" t="s">
        <v>217</v>
      </c>
      <c r="C66" s="9">
        <v>40</v>
      </c>
      <c r="D66" s="46"/>
      <c r="E66" s="46"/>
      <c r="F66" s="46"/>
      <c r="G66" s="46"/>
      <c r="H66" s="46"/>
      <c r="I66" s="46"/>
      <c r="J66" s="284"/>
      <c r="L66" s="26"/>
      <c r="M66" s="18"/>
      <c r="N66" s="18"/>
      <c r="O66" s="18"/>
      <c r="P66" s="18"/>
    </row>
    <row r="67" spans="1:17" s="2" customFormat="1" ht="18" customHeight="1" x14ac:dyDescent="0.2">
      <c r="A67" s="70">
        <v>61</v>
      </c>
      <c r="B67" s="59" t="s">
        <v>218</v>
      </c>
      <c r="C67" s="9">
        <v>43</v>
      </c>
      <c r="D67" s="46"/>
      <c r="E67" s="46"/>
      <c r="F67" s="46"/>
      <c r="G67" s="46"/>
      <c r="H67" s="46"/>
      <c r="I67" s="46"/>
      <c r="J67" s="284"/>
      <c r="L67" s="26"/>
      <c r="M67" s="18"/>
      <c r="N67" s="18"/>
      <c r="O67" s="18"/>
      <c r="P67" s="18"/>
    </row>
    <row r="68" spans="1:17" s="2" customFormat="1" ht="18" customHeight="1" x14ac:dyDescent="0.2">
      <c r="A68" s="70">
        <v>62</v>
      </c>
      <c r="B68" s="59" t="s">
        <v>219</v>
      </c>
      <c r="C68" s="9">
        <v>60</v>
      </c>
      <c r="D68" s="46"/>
      <c r="E68" s="46"/>
      <c r="F68" s="46"/>
      <c r="G68" s="46"/>
      <c r="H68" s="46"/>
      <c r="I68" s="46"/>
      <c r="J68" s="284"/>
      <c r="L68" s="26"/>
      <c r="M68" s="18"/>
      <c r="N68" s="18"/>
      <c r="O68" s="18"/>
      <c r="P68" s="18"/>
    </row>
    <row r="69" spans="1:17" s="16" customFormat="1" ht="18" customHeight="1" x14ac:dyDescent="0.2">
      <c r="A69" s="70">
        <v>63</v>
      </c>
      <c r="B69" s="59" t="s">
        <v>220</v>
      </c>
      <c r="C69" s="9">
        <v>19</v>
      </c>
      <c r="D69" s="46"/>
      <c r="E69" s="46"/>
      <c r="F69" s="46"/>
      <c r="G69" s="46"/>
      <c r="H69" s="46"/>
      <c r="I69" s="46"/>
      <c r="J69" s="284"/>
      <c r="M69" s="17"/>
      <c r="N69" s="18"/>
      <c r="O69" s="18"/>
      <c r="P69" s="18"/>
      <c r="Q69" s="18"/>
    </row>
    <row r="70" spans="1:17" s="2" customFormat="1" ht="18" customHeight="1" x14ac:dyDescent="0.2">
      <c r="A70" s="70">
        <v>64</v>
      </c>
      <c r="B70" s="59" t="s">
        <v>221</v>
      </c>
      <c r="C70" s="9">
        <v>69</v>
      </c>
      <c r="D70" s="46"/>
      <c r="E70" s="46"/>
      <c r="F70" s="46"/>
      <c r="G70" s="46"/>
      <c r="H70" s="46"/>
      <c r="I70" s="46"/>
      <c r="J70" s="284"/>
      <c r="L70" s="26"/>
      <c r="M70" s="18"/>
      <c r="N70" s="18"/>
      <c r="O70" s="18"/>
      <c r="P70" s="18"/>
    </row>
    <row r="71" spans="1:17" s="2" customFormat="1" ht="18" customHeight="1" x14ac:dyDescent="0.2">
      <c r="A71" s="70">
        <v>65</v>
      </c>
      <c r="B71" s="59" t="s">
        <v>222</v>
      </c>
      <c r="C71" s="9">
        <v>50</v>
      </c>
      <c r="D71" s="46"/>
      <c r="E71" s="46"/>
      <c r="F71" s="46"/>
      <c r="G71" s="46"/>
      <c r="H71" s="46"/>
      <c r="I71" s="46"/>
      <c r="J71" s="284"/>
      <c r="L71" s="26"/>
      <c r="M71" s="18"/>
      <c r="N71" s="18"/>
      <c r="O71" s="18"/>
      <c r="P71" s="18"/>
    </row>
    <row r="72" spans="1:17" s="2" customFormat="1" ht="18" customHeight="1" x14ac:dyDescent="0.2">
      <c r="A72" s="70">
        <v>66</v>
      </c>
      <c r="B72" s="59" t="s">
        <v>223</v>
      </c>
      <c r="C72" s="9">
        <v>47</v>
      </c>
      <c r="D72" s="46"/>
      <c r="E72" s="46"/>
      <c r="F72" s="46"/>
      <c r="G72" s="46"/>
      <c r="H72" s="46"/>
      <c r="I72" s="46"/>
      <c r="J72" s="284"/>
    </row>
    <row r="73" spans="1:17" s="2" customFormat="1" ht="18" customHeight="1" x14ac:dyDescent="0.2">
      <c r="A73" s="70">
        <v>67</v>
      </c>
      <c r="B73" s="59" t="s">
        <v>224</v>
      </c>
      <c r="C73" s="9">
        <v>54</v>
      </c>
      <c r="D73" s="46"/>
      <c r="E73" s="46"/>
      <c r="F73" s="46"/>
      <c r="G73" s="46"/>
      <c r="H73" s="46"/>
      <c r="I73" s="46"/>
      <c r="J73" s="284"/>
    </row>
    <row r="74" spans="1:17" s="2" customFormat="1" ht="18" customHeight="1" x14ac:dyDescent="0.2">
      <c r="A74" s="70">
        <v>68</v>
      </c>
      <c r="B74" s="59" t="s">
        <v>225</v>
      </c>
      <c r="C74" s="9">
        <v>53</v>
      </c>
      <c r="D74" s="46"/>
      <c r="E74" s="46"/>
      <c r="F74" s="46"/>
      <c r="G74" s="46"/>
      <c r="H74" s="46"/>
      <c r="I74" s="46"/>
      <c r="J74" s="284"/>
      <c r="L74" s="26"/>
      <c r="M74" s="18"/>
      <c r="N74" s="18"/>
      <c r="O74" s="18"/>
      <c r="P74" s="18"/>
    </row>
    <row r="75" spans="1:17" s="2" customFormat="1" ht="18" customHeight="1" x14ac:dyDescent="0.2">
      <c r="A75" s="70">
        <v>69</v>
      </c>
      <c r="B75" s="59" t="s">
        <v>226</v>
      </c>
      <c r="C75" s="9">
        <v>53</v>
      </c>
      <c r="D75" s="46"/>
      <c r="E75" s="46"/>
      <c r="F75" s="46"/>
      <c r="G75" s="46"/>
      <c r="H75" s="46"/>
      <c r="I75" s="46"/>
      <c r="J75" s="298"/>
      <c r="K75" s="18"/>
      <c r="L75" s="26"/>
      <c r="M75" s="18"/>
      <c r="N75" s="18"/>
      <c r="O75" s="18"/>
      <c r="P75" s="18"/>
    </row>
    <row r="76" spans="1:17" s="2" customFormat="1" ht="18" customHeight="1" x14ac:dyDescent="0.2">
      <c r="A76" s="70">
        <v>70</v>
      </c>
      <c r="B76" s="59" t="s">
        <v>227</v>
      </c>
      <c r="C76" s="9">
        <v>22</v>
      </c>
      <c r="D76" s="46"/>
      <c r="E76" s="46"/>
      <c r="F76" s="46"/>
      <c r="G76" s="46"/>
      <c r="H76" s="46"/>
      <c r="I76" s="46"/>
      <c r="J76" s="298"/>
      <c r="K76" s="18"/>
      <c r="L76" s="26"/>
      <c r="M76" s="18"/>
      <c r="N76" s="18"/>
      <c r="O76" s="18"/>
      <c r="P76" s="18"/>
    </row>
    <row r="77" spans="1:17" s="2" customFormat="1" ht="24.95" customHeight="1" x14ac:dyDescent="0.2">
      <c r="A77" s="9"/>
      <c r="B77" s="57" t="s">
        <v>164</v>
      </c>
      <c r="C77" s="71">
        <f>SUM(C7:C76)</f>
        <v>2793</v>
      </c>
      <c r="D77" s="76">
        <f t="shared" ref="D77:I77" si="1">SUM(D7:D76)</f>
        <v>727</v>
      </c>
      <c r="E77" s="76">
        <f t="shared" si="1"/>
        <v>197</v>
      </c>
      <c r="F77" s="76">
        <f t="shared" si="1"/>
        <v>0</v>
      </c>
      <c r="G77" s="76">
        <f t="shared" si="1"/>
        <v>0</v>
      </c>
      <c r="H77" s="76">
        <f t="shared" si="1"/>
        <v>0</v>
      </c>
      <c r="I77" s="76">
        <f t="shared" si="1"/>
        <v>0</v>
      </c>
      <c r="J77" s="302"/>
      <c r="L77" s="24"/>
      <c r="M77" s="25"/>
      <c r="N77" s="25"/>
      <c r="O77" s="25"/>
      <c r="P77" s="25"/>
    </row>
    <row r="78" spans="1:17" ht="18" customHeight="1" x14ac:dyDescent="0.25"/>
    <row r="79" spans="1:17" ht="18" customHeight="1" x14ac:dyDescent="0.25">
      <c r="C79" s="32"/>
      <c r="F79" s="90" t="s">
        <v>228</v>
      </c>
      <c r="G79" s="90"/>
      <c r="H79" s="90"/>
      <c r="I79" s="90"/>
      <c r="J79" s="90"/>
      <c r="K79" s="43"/>
      <c r="L79" s="30"/>
      <c r="M79" s="33"/>
      <c r="N79" s="34"/>
      <c r="O79" s="7"/>
    </row>
    <row r="80" spans="1:17" ht="18" customHeight="1" x14ac:dyDescent="0.3">
      <c r="B80" s="10">
        <f>1385+2092+3112+62+90+280+53+820+1603</f>
        <v>9497</v>
      </c>
      <c r="F80" s="80" t="s">
        <v>163</v>
      </c>
      <c r="G80" s="80"/>
      <c r="H80" s="80"/>
      <c r="I80" s="80"/>
      <c r="J80" s="80"/>
      <c r="K80" s="35"/>
      <c r="O80" s="7"/>
    </row>
    <row r="81" spans="2:10" ht="18" customHeight="1" x14ac:dyDescent="0.25"/>
    <row r="82" spans="2:10" ht="18" customHeight="1" x14ac:dyDescent="0.25"/>
    <row r="83" spans="2:10" ht="18" customHeight="1" x14ac:dyDescent="0.25">
      <c r="C83" s="50"/>
    </row>
    <row r="84" spans="2:10" ht="18" customHeight="1" x14ac:dyDescent="0.25">
      <c r="B84" s="44"/>
      <c r="C84" s="50"/>
    </row>
    <row r="85" spans="2:10" ht="18" customHeight="1" x14ac:dyDescent="0.25">
      <c r="B85" s="44"/>
      <c r="F85" s="100" t="s">
        <v>55</v>
      </c>
      <c r="G85" s="100"/>
      <c r="H85" s="100"/>
      <c r="I85" s="100"/>
      <c r="J85" s="100"/>
    </row>
    <row r="86" spans="2:10" ht="18" customHeight="1" x14ac:dyDescent="0.25"/>
    <row r="87" spans="2:10" ht="18" customHeight="1" x14ac:dyDescent="0.25"/>
    <row r="88" spans="2:10" ht="18" customHeight="1" x14ac:dyDescent="0.25"/>
  </sheetData>
  <mergeCells count="12">
    <mergeCell ref="F79:J79"/>
    <mergeCell ref="F80:J80"/>
    <mergeCell ref="F85:J85"/>
    <mergeCell ref="A1:J1"/>
    <mergeCell ref="A2:J2"/>
    <mergeCell ref="A3:J3"/>
    <mergeCell ref="A5:A6"/>
    <mergeCell ref="B5:B6"/>
    <mergeCell ref="C5:C6"/>
    <mergeCell ref="J5:J6"/>
    <mergeCell ref="D6:F6"/>
    <mergeCell ref="G6:I6"/>
  </mergeCells>
  <phoneticPr fontId="3" type="noConversion"/>
  <pageMargins left="0.5" right="0.25" top="0.3" bottom="0.5" header="0" footer="0.25"/>
  <pageSetup paperSize="9" orientation="portrait" r:id="rId1"/>
  <headerFooter alignWithMargins="0"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53"/>
  <sheetViews>
    <sheetView tabSelected="1" view="pageBreakPreview" zoomScaleNormal="100" zoomScaleSheetLayoutView="100" workbookViewId="0">
      <selection activeCell="F47" sqref="F47"/>
    </sheetView>
  </sheetViews>
  <sheetFormatPr defaultRowHeight="15.75" x14ac:dyDescent="0.25"/>
  <cols>
    <col min="1" max="1" width="5.7109375" style="10" customWidth="1"/>
    <col min="2" max="2" width="15" style="10" bestFit="1" customWidth="1"/>
    <col min="3" max="3" width="7.7109375" style="10" customWidth="1"/>
    <col min="4" max="9" width="9.42578125" style="10" customWidth="1"/>
    <col min="10" max="10" width="12.140625" style="290" customWidth="1"/>
    <col min="11" max="11" width="8.7109375" style="10" customWidth="1"/>
    <col min="12" max="12" width="9.28515625" style="10" bestFit="1" customWidth="1"/>
    <col min="13" max="13" width="6.5703125" style="10" bestFit="1" customWidth="1"/>
    <col min="14" max="16" width="4.140625" style="10" customWidth="1"/>
    <col min="17" max="16384" width="9.140625" style="10"/>
  </cols>
  <sheetData>
    <row r="1" spans="1:16" ht="30" customHeight="1" x14ac:dyDescent="0.3">
      <c r="A1" s="88" t="s">
        <v>14</v>
      </c>
      <c r="B1" s="88"/>
      <c r="C1" s="88"/>
      <c r="D1" s="88"/>
      <c r="E1" s="88"/>
      <c r="F1" s="88"/>
      <c r="G1" s="88"/>
      <c r="H1" s="88"/>
      <c r="I1" s="88"/>
      <c r="J1" s="88"/>
      <c r="K1" s="7"/>
    </row>
    <row r="2" spans="1:16" ht="24.95" customHeight="1" x14ac:dyDescent="0.25">
      <c r="A2" s="89" t="s">
        <v>187</v>
      </c>
      <c r="B2" s="89"/>
      <c r="C2" s="89"/>
      <c r="D2" s="89"/>
      <c r="E2" s="89"/>
      <c r="F2" s="89"/>
      <c r="G2" s="89"/>
      <c r="H2" s="89"/>
      <c r="I2" s="89"/>
      <c r="J2" s="89"/>
      <c r="K2" s="42"/>
    </row>
    <row r="3" spans="1:16" ht="24.95" customHeight="1" x14ac:dyDescent="0.25">
      <c r="A3" s="89" t="s">
        <v>299</v>
      </c>
      <c r="B3" s="89"/>
      <c r="C3" s="89"/>
      <c r="D3" s="89"/>
      <c r="E3" s="89"/>
      <c r="F3" s="89"/>
      <c r="G3" s="89"/>
      <c r="H3" s="89"/>
      <c r="I3" s="89"/>
      <c r="J3" s="89"/>
      <c r="K3" s="42"/>
    </row>
    <row r="4" spans="1:16" s="14" customFormat="1" ht="9.9499999999999993" customHeight="1" thickBot="1" x14ac:dyDescent="0.35">
      <c r="A4" s="36"/>
      <c r="B4" s="36"/>
      <c r="C4" s="36"/>
      <c r="D4" s="36"/>
      <c r="E4" s="36"/>
      <c r="F4" s="36"/>
      <c r="G4" s="36"/>
      <c r="H4" s="36"/>
      <c r="I4" s="36"/>
      <c r="J4" s="287"/>
      <c r="K4" s="36"/>
    </row>
    <row r="5" spans="1:16" s="14" customFormat="1" ht="30" customHeight="1" x14ac:dyDescent="0.3">
      <c r="A5" s="204" t="s">
        <v>21</v>
      </c>
      <c r="B5" s="205" t="s">
        <v>15</v>
      </c>
      <c r="C5" s="206" t="s">
        <v>59</v>
      </c>
      <c r="D5" s="192" t="s">
        <v>22</v>
      </c>
      <c r="E5" s="170" t="s">
        <v>0</v>
      </c>
      <c r="F5" s="171" t="s">
        <v>25</v>
      </c>
      <c r="G5" s="172" t="s">
        <v>23</v>
      </c>
      <c r="H5" s="170" t="s">
        <v>0</v>
      </c>
      <c r="I5" s="173" t="s">
        <v>25</v>
      </c>
      <c r="J5" s="311" t="s">
        <v>3</v>
      </c>
      <c r="K5" s="15"/>
    </row>
    <row r="6" spans="1:16" s="14" customFormat="1" ht="20.100000000000001" customHeight="1" thickBot="1" x14ac:dyDescent="0.35">
      <c r="A6" s="207"/>
      <c r="B6" s="208"/>
      <c r="C6" s="209"/>
      <c r="D6" s="193">
        <v>43587</v>
      </c>
      <c r="E6" s="174"/>
      <c r="F6" s="175"/>
      <c r="G6" s="176">
        <v>43588</v>
      </c>
      <c r="H6" s="174"/>
      <c r="I6" s="177"/>
      <c r="J6" s="312"/>
      <c r="K6" s="15"/>
    </row>
    <row r="7" spans="1:16" s="2" customFormat="1" ht="20.100000000000001" customHeight="1" x14ac:dyDescent="0.2">
      <c r="A7" s="210">
        <v>1</v>
      </c>
      <c r="B7" s="211" t="s">
        <v>64</v>
      </c>
      <c r="C7" s="212">
        <v>48</v>
      </c>
      <c r="D7" s="194"/>
      <c r="E7" s="47"/>
      <c r="F7" s="103" t="s">
        <v>300</v>
      </c>
      <c r="G7" s="165"/>
      <c r="H7" s="47"/>
      <c r="I7" s="130"/>
      <c r="J7" s="288"/>
    </row>
    <row r="8" spans="1:16" s="2" customFormat="1" ht="20.100000000000001" customHeight="1" x14ac:dyDescent="0.2">
      <c r="A8" s="213">
        <v>2</v>
      </c>
      <c r="B8" s="214" t="s">
        <v>65</v>
      </c>
      <c r="C8" s="215">
        <v>43</v>
      </c>
      <c r="D8" s="195"/>
      <c r="E8" s="46"/>
      <c r="F8" s="101"/>
      <c r="G8" s="111"/>
      <c r="H8" s="46"/>
      <c r="I8" s="112"/>
      <c r="J8" s="282"/>
    </row>
    <row r="9" spans="1:16" s="2" customFormat="1" ht="20.100000000000001" customHeight="1" x14ac:dyDescent="0.2">
      <c r="A9" s="213">
        <v>3</v>
      </c>
      <c r="B9" s="214" t="s">
        <v>66</v>
      </c>
      <c r="C9" s="215">
        <v>37</v>
      </c>
      <c r="D9" s="195">
        <v>8</v>
      </c>
      <c r="E9" s="46">
        <v>29</v>
      </c>
      <c r="F9" s="101"/>
      <c r="G9" s="111"/>
      <c r="H9" s="46"/>
      <c r="I9" s="112"/>
      <c r="J9" s="282"/>
    </row>
    <row r="10" spans="1:16" s="2" customFormat="1" ht="20.100000000000001" customHeight="1" x14ac:dyDescent="0.2">
      <c r="A10" s="213">
        <v>4</v>
      </c>
      <c r="B10" s="214" t="s">
        <v>67</v>
      </c>
      <c r="C10" s="215">
        <v>43</v>
      </c>
      <c r="D10" s="195"/>
      <c r="E10" s="46"/>
      <c r="F10" s="101" t="s">
        <v>300</v>
      </c>
      <c r="G10" s="111"/>
      <c r="H10" s="46"/>
      <c r="I10" s="112"/>
      <c r="J10" s="282"/>
      <c r="L10" s="26"/>
      <c r="M10" s="18"/>
      <c r="N10" s="18"/>
      <c r="O10" s="18"/>
      <c r="P10" s="18"/>
    </row>
    <row r="11" spans="1:16" s="2" customFormat="1" ht="20.100000000000001" customHeight="1" x14ac:dyDescent="0.2">
      <c r="A11" s="213">
        <v>5</v>
      </c>
      <c r="B11" s="214" t="s">
        <v>68</v>
      </c>
      <c r="C11" s="215">
        <v>48</v>
      </c>
      <c r="D11" s="195"/>
      <c r="E11" s="46"/>
      <c r="F11" s="101" t="s">
        <v>300</v>
      </c>
      <c r="G11" s="111"/>
      <c r="H11" s="46"/>
      <c r="I11" s="112"/>
      <c r="J11" s="282"/>
      <c r="L11" s="26"/>
      <c r="M11" s="18"/>
      <c r="N11" s="18"/>
      <c r="O11" s="18"/>
      <c r="P11" s="18"/>
    </row>
    <row r="12" spans="1:16" s="2" customFormat="1" ht="20.100000000000001" customHeight="1" x14ac:dyDescent="0.2">
      <c r="A12" s="213">
        <v>6</v>
      </c>
      <c r="B12" s="214" t="s">
        <v>69</v>
      </c>
      <c r="C12" s="215">
        <v>43</v>
      </c>
      <c r="D12" s="195"/>
      <c r="E12" s="46"/>
      <c r="F12" s="101" t="s">
        <v>300</v>
      </c>
      <c r="G12" s="111"/>
      <c r="H12" s="46"/>
      <c r="I12" s="112"/>
      <c r="J12" s="282"/>
      <c r="L12" s="26"/>
      <c r="M12" s="18"/>
      <c r="N12" s="18"/>
      <c r="O12" s="18"/>
      <c r="P12" s="18"/>
    </row>
    <row r="13" spans="1:16" s="2" customFormat="1" ht="20.100000000000001" customHeight="1" x14ac:dyDescent="0.2">
      <c r="A13" s="213">
        <v>7</v>
      </c>
      <c r="B13" s="214" t="s">
        <v>70</v>
      </c>
      <c r="C13" s="215">
        <v>39</v>
      </c>
      <c r="D13" s="195">
        <v>39</v>
      </c>
      <c r="E13" s="46">
        <v>0</v>
      </c>
      <c r="F13" s="101"/>
      <c r="G13" s="111"/>
      <c r="H13" s="46"/>
      <c r="I13" s="112"/>
      <c r="J13" s="282"/>
      <c r="L13" s="26"/>
      <c r="M13" s="18"/>
      <c r="N13" s="18"/>
      <c r="O13" s="18"/>
      <c r="P13" s="18"/>
    </row>
    <row r="14" spans="1:16" s="2" customFormat="1" ht="20.100000000000001" customHeight="1" x14ac:dyDescent="0.2">
      <c r="A14" s="213">
        <v>8</v>
      </c>
      <c r="B14" s="214" t="s">
        <v>54</v>
      </c>
      <c r="C14" s="215">
        <v>21</v>
      </c>
      <c r="D14" s="195"/>
      <c r="E14" s="46"/>
      <c r="F14" s="101" t="s">
        <v>300</v>
      </c>
      <c r="G14" s="111"/>
      <c r="H14" s="46"/>
      <c r="I14" s="112"/>
      <c r="J14" s="282"/>
      <c r="L14" s="26"/>
      <c r="M14" s="18"/>
      <c r="N14" s="18"/>
      <c r="O14" s="18"/>
      <c r="P14" s="18"/>
    </row>
    <row r="15" spans="1:16" s="2" customFormat="1" x14ac:dyDescent="0.2">
      <c r="A15" s="213">
        <v>9</v>
      </c>
      <c r="B15" s="214" t="s">
        <v>71</v>
      </c>
      <c r="C15" s="215">
        <v>45</v>
      </c>
      <c r="D15" s="195">
        <v>26</v>
      </c>
      <c r="E15" s="46">
        <v>19</v>
      </c>
      <c r="F15" s="101"/>
      <c r="G15" s="111"/>
      <c r="H15" s="46"/>
      <c r="I15" s="112"/>
      <c r="J15" s="282"/>
      <c r="L15" s="26"/>
      <c r="M15" s="18"/>
      <c r="N15" s="18"/>
      <c r="O15" s="18"/>
      <c r="P15" s="18"/>
    </row>
    <row r="16" spans="1:16" s="2" customFormat="1" ht="20.100000000000001" customHeight="1" x14ac:dyDescent="0.2">
      <c r="A16" s="213">
        <v>10</v>
      </c>
      <c r="B16" s="214" t="s">
        <v>72</v>
      </c>
      <c r="C16" s="215">
        <v>50</v>
      </c>
      <c r="D16" s="195">
        <v>33</v>
      </c>
      <c r="E16" s="46">
        <v>17</v>
      </c>
      <c r="F16" s="101"/>
      <c r="G16" s="111"/>
      <c r="H16" s="46"/>
      <c r="I16" s="112"/>
      <c r="J16" s="282"/>
      <c r="L16" s="26"/>
      <c r="M16" s="18"/>
      <c r="N16" s="18"/>
      <c r="O16" s="18"/>
      <c r="P16" s="18"/>
    </row>
    <row r="17" spans="1:16" s="2" customFormat="1" ht="24" x14ac:dyDescent="0.2">
      <c r="A17" s="213">
        <v>11</v>
      </c>
      <c r="B17" s="214" t="s">
        <v>73</v>
      </c>
      <c r="C17" s="215">
        <v>37</v>
      </c>
      <c r="D17" s="195" t="s">
        <v>304</v>
      </c>
      <c r="E17" s="46">
        <v>6</v>
      </c>
      <c r="F17" s="101"/>
      <c r="G17" s="111"/>
      <c r="H17" s="46"/>
      <c r="I17" s="112"/>
      <c r="J17" s="282" t="s">
        <v>302</v>
      </c>
    </row>
    <row r="18" spans="1:16" s="2" customFormat="1" ht="24" x14ac:dyDescent="0.2">
      <c r="A18" s="213">
        <v>12</v>
      </c>
      <c r="B18" s="214" t="s">
        <v>74</v>
      </c>
      <c r="C18" s="215">
        <v>42</v>
      </c>
      <c r="D18" s="195" t="s">
        <v>303</v>
      </c>
      <c r="E18" s="46">
        <v>2</v>
      </c>
      <c r="F18" s="101"/>
      <c r="G18" s="111"/>
      <c r="H18" s="46"/>
      <c r="I18" s="112"/>
      <c r="J18" s="282" t="s">
        <v>301</v>
      </c>
    </row>
    <row r="19" spans="1:16" s="2" customFormat="1" ht="20.100000000000001" customHeight="1" x14ac:dyDescent="0.2">
      <c r="A19" s="213">
        <v>13</v>
      </c>
      <c r="B19" s="214" t="s">
        <v>75</v>
      </c>
      <c r="C19" s="215">
        <v>37</v>
      </c>
      <c r="D19" s="195"/>
      <c r="E19" s="46"/>
      <c r="F19" s="101" t="s">
        <v>300</v>
      </c>
      <c r="G19" s="111"/>
      <c r="H19" s="46"/>
      <c r="I19" s="112"/>
      <c r="J19" s="282"/>
      <c r="L19" s="26"/>
      <c r="M19" s="18"/>
      <c r="N19" s="18"/>
      <c r="O19" s="18"/>
      <c r="P19" s="18"/>
    </row>
    <row r="20" spans="1:16" s="2" customFormat="1" ht="20.100000000000001" customHeight="1" x14ac:dyDescent="0.2">
      <c r="A20" s="213">
        <v>14</v>
      </c>
      <c r="B20" s="214" t="s">
        <v>76</v>
      </c>
      <c r="C20" s="215">
        <v>42</v>
      </c>
      <c r="D20" s="195">
        <v>34</v>
      </c>
      <c r="E20" s="46">
        <f>C20-D20</f>
        <v>8</v>
      </c>
      <c r="F20" s="101"/>
      <c r="G20" s="111"/>
      <c r="H20" s="46"/>
      <c r="I20" s="112"/>
      <c r="J20" s="282"/>
      <c r="L20" s="26"/>
      <c r="M20" s="18"/>
      <c r="N20" s="18"/>
      <c r="O20" s="18"/>
      <c r="P20" s="18"/>
    </row>
    <row r="21" spans="1:16" s="2" customFormat="1" ht="20.100000000000001" customHeight="1" x14ac:dyDescent="0.2">
      <c r="A21" s="213">
        <v>15</v>
      </c>
      <c r="B21" s="214" t="s">
        <v>77</v>
      </c>
      <c r="C21" s="215">
        <v>30</v>
      </c>
      <c r="D21" s="195">
        <v>17</v>
      </c>
      <c r="E21" s="46">
        <f>C21-D21</f>
        <v>13</v>
      </c>
      <c r="F21" s="101"/>
      <c r="G21" s="111"/>
      <c r="H21" s="46"/>
      <c r="I21" s="112"/>
      <c r="J21" s="282"/>
    </row>
    <row r="22" spans="1:16" s="2" customFormat="1" ht="20.100000000000001" customHeight="1" x14ac:dyDescent="0.2">
      <c r="A22" s="213">
        <v>16</v>
      </c>
      <c r="B22" s="214" t="s">
        <v>78</v>
      </c>
      <c r="C22" s="215">
        <v>37</v>
      </c>
      <c r="D22" s="195">
        <v>24</v>
      </c>
      <c r="E22" s="46">
        <f>C22-D22</f>
        <v>13</v>
      </c>
      <c r="F22" s="101"/>
      <c r="G22" s="111"/>
      <c r="H22" s="46"/>
      <c r="I22" s="112"/>
      <c r="J22" s="282"/>
      <c r="L22" s="26"/>
      <c r="M22" s="18"/>
      <c r="N22" s="18"/>
      <c r="O22" s="18"/>
      <c r="P22" s="18"/>
    </row>
    <row r="23" spans="1:16" s="2" customFormat="1" ht="20.100000000000001" customHeight="1" x14ac:dyDescent="0.2">
      <c r="A23" s="213">
        <v>17</v>
      </c>
      <c r="B23" s="214" t="s">
        <v>80</v>
      </c>
      <c r="C23" s="215">
        <v>20</v>
      </c>
      <c r="D23" s="195"/>
      <c r="E23" s="46"/>
      <c r="F23" s="101" t="s">
        <v>300</v>
      </c>
      <c r="G23" s="111"/>
      <c r="H23" s="46"/>
      <c r="I23" s="112"/>
      <c r="J23" s="282"/>
      <c r="L23" s="26"/>
      <c r="M23" s="18"/>
      <c r="N23" s="18"/>
      <c r="O23" s="18"/>
      <c r="P23" s="18"/>
    </row>
    <row r="24" spans="1:16" s="2" customFormat="1" ht="20.100000000000001" customHeight="1" x14ac:dyDescent="0.2">
      <c r="A24" s="213">
        <v>18</v>
      </c>
      <c r="B24" s="214" t="s">
        <v>79</v>
      </c>
      <c r="C24" s="215">
        <v>48</v>
      </c>
      <c r="D24" s="195">
        <v>15</v>
      </c>
      <c r="E24" s="46">
        <f>C24-D24</f>
        <v>33</v>
      </c>
      <c r="F24" s="101"/>
      <c r="G24" s="111"/>
      <c r="H24" s="46"/>
      <c r="I24" s="112"/>
      <c r="J24" s="282"/>
      <c r="L24" s="26"/>
      <c r="M24" s="18"/>
      <c r="N24" s="18"/>
      <c r="O24" s="18"/>
      <c r="P24" s="18"/>
    </row>
    <row r="25" spans="1:16" s="2" customFormat="1" ht="20.100000000000001" customHeight="1" x14ac:dyDescent="0.2">
      <c r="A25" s="213">
        <v>19</v>
      </c>
      <c r="B25" s="214" t="s">
        <v>81</v>
      </c>
      <c r="C25" s="215">
        <v>44</v>
      </c>
      <c r="D25" s="195">
        <f>21+14</f>
        <v>35</v>
      </c>
      <c r="E25" s="46">
        <f>C25-D25</f>
        <v>9</v>
      </c>
      <c r="F25" s="101"/>
      <c r="G25" s="111"/>
      <c r="H25" s="46"/>
      <c r="I25" s="112"/>
      <c r="J25" s="282"/>
      <c r="L25" s="26"/>
      <c r="M25" s="18"/>
      <c r="N25" s="18"/>
      <c r="O25" s="18"/>
      <c r="P25" s="18"/>
    </row>
    <row r="26" spans="1:16" s="2" customFormat="1" ht="20.100000000000001" customHeight="1" x14ac:dyDescent="0.2">
      <c r="A26" s="213">
        <v>20</v>
      </c>
      <c r="B26" s="214" t="s">
        <v>229</v>
      </c>
      <c r="C26" s="215">
        <v>57</v>
      </c>
      <c r="D26" s="195">
        <v>49</v>
      </c>
      <c r="E26" s="46">
        <f>C26-D26</f>
        <v>8</v>
      </c>
      <c r="F26" s="101"/>
      <c r="G26" s="111"/>
      <c r="H26" s="46"/>
      <c r="I26" s="112"/>
      <c r="J26" s="282"/>
      <c r="L26" s="26"/>
      <c r="M26" s="18"/>
      <c r="N26" s="18"/>
      <c r="O26" s="18"/>
      <c r="P26" s="18"/>
    </row>
    <row r="27" spans="1:16" s="2" customFormat="1" ht="20.100000000000001" customHeight="1" x14ac:dyDescent="0.2">
      <c r="A27" s="213">
        <v>21</v>
      </c>
      <c r="B27" s="214" t="s">
        <v>230</v>
      </c>
      <c r="C27" s="215">
        <v>55</v>
      </c>
      <c r="D27" s="195">
        <v>39</v>
      </c>
      <c r="E27" s="46">
        <f>C27-D27</f>
        <v>16</v>
      </c>
      <c r="F27" s="101"/>
      <c r="G27" s="111"/>
      <c r="H27" s="46"/>
      <c r="I27" s="112"/>
      <c r="J27" s="282"/>
      <c r="L27" s="26"/>
      <c r="M27" s="18"/>
      <c r="N27" s="18"/>
      <c r="O27" s="18"/>
      <c r="P27" s="18"/>
    </row>
    <row r="28" spans="1:16" s="2" customFormat="1" ht="20.100000000000001" customHeight="1" x14ac:dyDescent="0.2">
      <c r="A28" s="213">
        <v>22</v>
      </c>
      <c r="B28" s="214" t="s">
        <v>231</v>
      </c>
      <c r="C28" s="215">
        <v>50</v>
      </c>
      <c r="D28" s="195">
        <v>33</v>
      </c>
      <c r="E28" s="46">
        <f>C28-D28</f>
        <v>17</v>
      </c>
      <c r="F28" s="101"/>
      <c r="G28" s="111"/>
      <c r="H28" s="46"/>
      <c r="I28" s="112"/>
      <c r="J28" s="282"/>
      <c r="L28" s="26"/>
      <c r="M28" s="18"/>
      <c r="N28" s="18"/>
      <c r="O28" s="18"/>
      <c r="P28" s="18"/>
    </row>
    <row r="29" spans="1:16" s="2" customFormat="1" ht="20.100000000000001" customHeight="1" x14ac:dyDescent="0.2">
      <c r="A29" s="213">
        <v>23</v>
      </c>
      <c r="B29" s="214" t="s">
        <v>232</v>
      </c>
      <c r="C29" s="215">
        <v>55</v>
      </c>
      <c r="D29" s="195">
        <v>42</v>
      </c>
      <c r="E29" s="46">
        <f>C29-D29</f>
        <v>13</v>
      </c>
      <c r="F29" s="101"/>
      <c r="G29" s="111"/>
      <c r="H29" s="46"/>
      <c r="I29" s="112"/>
      <c r="J29" s="282"/>
    </row>
    <row r="30" spans="1:16" s="2" customFormat="1" ht="24" x14ac:dyDescent="0.2">
      <c r="A30" s="213">
        <v>24</v>
      </c>
      <c r="B30" s="214" t="s">
        <v>233</v>
      </c>
      <c r="C30" s="215">
        <v>49</v>
      </c>
      <c r="D30" s="195" t="s">
        <v>305</v>
      </c>
      <c r="E30" s="46">
        <v>11</v>
      </c>
      <c r="F30" s="101"/>
      <c r="G30" s="111"/>
      <c r="H30" s="46"/>
      <c r="I30" s="112"/>
      <c r="J30" s="282" t="s">
        <v>306</v>
      </c>
    </row>
    <row r="31" spans="1:16" s="2" customFormat="1" ht="20.100000000000001" customHeight="1" x14ac:dyDescent="0.2">
      <c r="A31" s="213">
        <v>25</v>
      </c>
      <c r="B31" s="214" t="s">
        <v>234</v>
      </c>
      <c r="C31" s="215">
        <v>48</v>
      </c>
      <c r="D31" s="195">
        <v>32</v>
      </c>
      <c r="E31" s="46">
        <f>C31-D31</f>
        <v>16</v>
      </c>
      <c r="F31" s="101"/>
      <c r="G31" s="111"/>
      <c r="H31" s="46"/>
      <c r="I31" s="112"/>
      <c r="J31" s="282"/>
    </row>
    <row r="32" spans="1:16" s="2" customFormat="1" ht="20.100000000000001" customHeight="1" x14ac:dyDescent="0.2">
      <c r="A32" s="213">
        <v>26</v>
      </c>
      <c r="B32" s="214" t="s">
        <v>235</v>
      </c>
      <c r="C32" s="215">
        <v>56</v>
      </c>
      <c r="D32" s="195">
        <v>35</v>
      </c>
      <c r="E32" s="46">
        <f>C32-D32</f>
        <v>21</v>
      </c>
      <c r="F32" s="101"/>
      <c r="G32" s="111"/>
      <c r="H32" s="46"/>
      <c r="I32" s="112"/>
      <c r="J32" s="282"/>
      <c r="L32" s="26"/>
      <c r="M32" s="18"/>
      <c r="N32" s="18"/>
      <c r="O32" s="18"/>
      <c r="P32" s="18"/>
    </row>
    <row r="33" spans="1:16" s="2" customFormat="1" ht="20.100000000000001" customHeight="1" x14ac:dyDescent="0.2">
      <c r="A33" s="213">
        <v>27</v>
      </c>
      <c r="B33" s="214" t="s">
        <v>236</v>
      </c>
      <c r="C33" s="215">
        <v>50</v>
      </c>
      <c r="D33" s="195">
        <f>14+16</f>
        <v>30</v>
      </c>
      <c r="E33" s="46">
        <f>C33-D33</f>
        <v>20</v>
      </c>
      <c r="F33" s="101"/>
      <c r="G33" s="111"/>
      <c r="H33" s="46"/>
      <c r="I33" s="112"/>
      <c r="J33" s="282"/>
      <c r="L33" s="26"/>
      <c r="M33" s="18"/>
      <c r="N33" s="18"/>
      <c r="O33" s="18"/>
      <c r="P33" s="18"/>
    </row>
    <row r="34" spans="1:16" s="2" customFormat="1" ht="20.100000000000001" customHeight="1" x14ac:dyDescent="0.2">
      <c r="A34" s="213">
        <v>28</v>
      </c>
      <c r="B34" s="214" t="s">
        <v>237</v>
      </c>
      <c r="C34" s="215">
        <v>47</v>
      </c>
      <c r="D34" s="195">
        <v>18</v>
      </c>
      <c r="E34" s="46">
        <f>C34-D34</f>
        <v>29</v>
      </c>
      <c r="F34" s="101"/>
      <c r="G34" s="111"/>
      <c r="H34" s="46"/>
      <c r="I34" s="112"/>
      <c r="J34" s="282"/>
    </row>
    <row r="35" spans="1:16" s="2" customFormat="1" ht="20.100000000000001" customHeight="1" x14ac:dyDescent="0.2">
      <c r="A35" s="213">
        <v>29</v>
      </c>
      <c r="B35" s="214" t="s">
        <v>238</v>
      </c>
      <c r="C35" s="215">
        <v>54</v>
      </c>
      <c r="D35" s="195">
        <v>42</v>
      </c>
      <c r="E35" s="46">
        <f>C35-D35</f>
        <v>12</v>
      </c>
      <c r="F35" s="101"/>
      <c r="G35" s="111"/>
      <c r="H35" s="46"/>
      <c r="I35" s="112"/>
      <c r="J35" s="282"/>
      <c r="L35" s="26"/>
      <c r="M35" s="18"/>
      <c r="N35" s="18"/>
      <c r="O35" s="18"/>
      <c r="P35" s="18"/>
    </row>
    <row r="36" spans="1:16" s="2" customFormat="1" ht="20.100000000000001" customHeight="1" x14ac:dyDescent="0.2">
      <c r="A36" s="213">
        <v>30</v>
      </c>
      <c r="B36" s="214" t="s">
        <v>239</v>
      </c>
      <c r="C36" s="215">
        <v>36</v>
      </c>
      <c r="D36" s="195" t="s">
        <v>307</v>
      </c>
      <c r="E36" s="46">
        <v>5</v>
      </c>
      <c r="F36" s="101"/>
      <c r="G36" s="111"/>
      <c r="H36" s="46"/>
      <c r="I36" s="112"/>
      <c r="J36" s="282"/>
      <c r="L36" s="26"/>
      <c r="M36" s="18"/>
      <c r="N36" s="18"/>
      <c r="O36" s="18"/>
      <c r="P36" s="18"/>
    </row>
    <row r="37" spans="1:16" s="2" customFormat="1" ht="20.100000000000001" customHeight="1" x14ac:dyDescent="0.2">
      <c r="A37" s="213">
        <v>31</v>
      </c>
      <c r="B37" s="214" t="s">
        <v>141</v>
      </c>
      <c r="C37" s="215">
        <v>49</v>
      </c>
      <c r="D37" s="195">
        <v>36</v>
      </c>
      <c r="E37" s="46">
        <f>C37-D37</f>
        <v>13</v>
      </c>
      <c r="F37" s="101"/>
      <c r="G37" s="111"/>
      <c r="H37" s="46"/>
      <c r="I37" s="112"/>
      <c r="J37" s="282"/>
      <c r="L37" s="26"/>
      <c r="M37" s="18"/>
      <c r="N37" s="18"/>
      <c r="O37" s="18"/>
      <c r="P37" s="18"/>
    </row>
    <row r="38" spans="1:16" s="2" customFormat="1" ht="20.100000000000001" customHeight="1" x14ac:dyDescent="0.2">
      <c r="A38" s="213">
        <v>32</v>
      </c>
      <c r="B38" s="214" t="s">
        <v>142</v>
      </c>
      <c r="C38" s="215">
        <v>39</v>
      </c>
      <c r="D38" s="195">
        <v>23</v>
      </c>
      <c r="E38" s="46">
        <f>C38-D38</f>
        <v>16</v>
      </c>
      <c r="F38" s="101"/>
      <c r="G38" s="111"/>
      <c r="H38" s="46"/>
      <c r="I38" s="112"/>
      <c r="J38" s="282"/>
    </row>
    <row r="39" spans="1:16" s="2" customFormat="1" ht="20.100000000000001" customHeight="1" x14ac:dyDescent="0.2">
      <c r="A39" s="213">
        <v>33</v>
      </c>
      <c r="B39" s="214" t="s">
        <v>240</v>
      </c>
      <c r="C39" s="215">
        <v>39</v>
      </c>
      <c r="D39" s="195">
        <v>30</v>
      </c>
      <c r="E39" s="46">
        <f t="shared" ref="E39:E42" si="0">C39-D39</f>
        <v>9</v>
      </c>
      <c r="F39" s="101"/>
      <c r="G39" s="111"/>
      <c r="H39" s="46"/>
      <c r="I39" s="112"/>
      <c r="J39" s="282"/>
    </row>
    <row r="40" spans="1:16" s="2" customFormat="1" ht="20.100000000000001" customHeight="1" x14ac:dyDescent="0.2">
      <c r="A40" s="213">
        <v>34</v>
      </c>
      <c r="B40" s="214" t="s">
        <v>241</v>
      </c>
      <c r="C40" s="215">
        <v>43</v>
      </c>
      <c r="D40" s="195">
        <v>35</v>
      </c>
      <c r="E40" s="46">
        <f t="shared" si="0"/>
        <v>8</v>
      </c>
      <c r="F40" s="101"/>
      <c r="G40" s="111"/>
      <c r="H40" s="46"/>
      <c r="I40" s="112"/>
      <c r="J40" s="282"/>
      <c r="L40" s="26"/>
      <c r="M40" s="18"/>
      <c r="N40" s="18"/>
      <c r="O40" s="18"/>
      <c r="P40" s="18"/>
    </row>
    <row r="41" spans="1:16" s="2" customFormat="1" ht="20.100000000000001" customHeight="1" x14ac:dyDescent="0.2">
      <c r="A41" s="213">
        <v>35</v>
      </c>
      <c r="B41" s="214" t="s">
        <v>242</v>
      </c>
      <c r="C41" s="215">
        <v>38</v>
      </c>
      <c r="D41" s="195">
        <v>22</v>
      </c>
      <c r="E41" s="46">
        <f t="shared" si="0"/>
        <v>16</v>
      </c>
      <c r="F41" s="101"/>
      <c r="G41" s="111"/>
      <c r="H41" s="46"/>
      <c r="I41" s="112"/>
      <c r="J41" s="282"/>
      <c r="L41" s="26"/>
      <c r="M41" s="18"/>
      <c r="N41" s="18"/>
      <c r="O41" s="18"/>
      <c r="P41" s="18"/>
    </row>
    <row r="42" spans="1:16" s="2" customFormat="1" ht="20.100000000000001" customHeight="1" thickBot="1" x14ac:dyDescent="0.25">
      <c r="A42" s="257">
        <v>36</v>
      </c>
      <c r="B42" s="258" t="s">
        <v>243</v>
      </c>
      <c r="C42" s="232">
        <v>37</v>
      </c>
      <c r="D42" s="198">
        <v>30</v>
      </c>
      <c r="E42" s="46">
        <f t="shared" si="0"/>
        <v>7</v>
      </c>
      <c r="F42" s="104"/>
      <c r="G42" s="131"/>
      <c r="H42" s="51"/>
      <c r="I42" s="132"/>
      <c r="J42" s="283"/>
    </row>
    <row r="43" spans="1:16" s="2" customFormat="1" ht="24.95" customHeight="1" thickBot="1" x14ac:dyDescent="0.25">
      <c r="A43" s="259"/>
      <c r="B43" s="260" t="s">
        <v>16</v>
      </c>
      <c r="C43" s="261">
        <f>SUM(C7:C42)</f>
        <v>1556</v>
      </c>
      <c r="D43" s="262">
        <f t="shared" ref="D43:I43" si="1">SUM(D7:D42)</f>
        <v>727</v>
      </c>
      <c r="E43" s="263">
        <f t="shared" si="1"/>
        <v>386</v>
      </c>
      <c r="F43" s="264">
        <f t="shared" si="1"/>
        <v>0</v>
      </c>
      <c r="G43" s="265">
        <f t="shared" si="1"/>
        <v>0</v>
      </c>
      <c r="H43" s="263">
        <f t="shared" si="1"/>
        <v>0</v>
      </c>
      <c r="I43" s="266">
        <f t="shared" si="1"/>
        <v>0</v>
      </c>
      <c r="J43" s="289"/>
      <c r="L43" s="26"/>
      <c r="M43" s="18"/>
      <c r="N43" s="18"/>
      <c r="O43" s="18"/>
      <c r="P43" s="18"/>
    </row>
    <row r="44" spans="1:16" ht="15" customHeight="1" x14ac:dyDescent="0.25">
      <c r="A44" s="31"/>
      <c r="B44" s="1"/>
      <c r="C44" s="29"/>
      <c r="D44" s="1"/>
      <c r="E44" s="1"/>
      <c r="F44" s="1"/>
      <c r="G44" s="1"/>
      <c r="H44" s="1"/>
      <c r="I44" s="1"/>
      <c r="K44" s="1"/>
      <c r="O44" s="7"/>
    </row>
    <row r="45" spans="1:16" ht="18" customHeight="1" x14ac:dyDescent="0.25">
      <c r="C45" s="32"/>
      <c r="F45" s="90" t="s">
        <v>228</v>
      </c>
      <c r="G45" s="90"/>
      <c r="H45" s="90"/>
      <c r="I45" s="90"/>
      <c r="J45" s="90"/>
      <c r="K45" s="43"/>
      <c r="L45" s="30"/>
      <c r="M45" s="33"/>
      <c r="N45" s="34"/>
      <c r="O45" s="7"/>
    </row>
    <row r="46" spans="1:16" ht="18" customHeight="1" x14ac:dyDescent="0.3">
      <c r="F46" s="80" t="s">
        <v>163</v>
      </c>
      <c r="G46" s="80"/>
      <c r="H46" s="80"/>
      <c r="I46" s="80"/>
      <c r="J46" s="80"/>
      <c r="K46" s="35"/>
      <c r="O46" s="7"/>
    </row>
    <row r="47" spans="1:16" ht="18" customHeight="1" x14ac:dyDescent="0.25"/>
    <row r="48" spans="1:16" ht="18" customHeight="1" x14ac:dyDescent="0.25"/>
    <row r="49" spans="2:10" ht="18" customHeight="1" x14ac:dyDescent="0.25">
      <c r="C49" s="50"/>
    </row>
    <row r="50" spans="2:10" ht="18" customHeight="1" x14ac:dyDescent="0.25">
      <c r="B50" s="44"/>
      <c r="C50" s="50"/>
    </row>
    <row r="51" spans="2:10" ht="18" customHeight="1" x14ac:dyDescent="0.25">
      <c r="B51" s="44"/>
      <c r="F51" s="80"/>
      <c r="G51" s="80"/>
      <c r="H51" s="80"/>
      <c r="I51" s="80"/>
      <c r="J51" s="80"/>
    </row>
    <row r="52" spans="2:10" ht="18" customHeight="1" x14ac:dyDescent="0.25"/>
    <row r="53" spans="2:10" ht="18" customHeight="1" x14ac:dyDescent="0.25"/>
  </sheetData>
  <sortState ref="A41:S42">
    <sortCondition ref="A41"/>
  </sortState>
  <mergeCells count="12">
    <mergeCell ref="F45:J45"/>
    <mergeCell ref="F46:J46"/>
    <mergeCell ref="F51:J51"/>
    <mergeCell ref="A1:J1"/>
    <mergeCell ref="A2:J2"/>
    <mergeCell ref="A3:J3"/>
    <mergeCell ref="A5:A6"/>
    <mergeCell ref="B5:B6"/>
    <mergeCell ref="C5:C6"/>
    <mergeCell ref="J5:J6"/>
    <mergeCell ref="D6:F6"/>
    <mergeCell ref="G6:I6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view="pageBreakPreview" topLeftCell="A25" zoomScaleNormal="100" workbookViewId="0">
      <selection activeCell="F47" sqref="F47"/>
    </sheetView>
  </sheetViews>
  <sheetFormatPr defaultRowHeight="15.75" x14ac:dyDescent="0.25"/>
  <cols>
    <col min="1" max="1" width="5.7109375" style="10" customWidth="1"/>
    <col min="2" max="2" width="15" style="10" bestFit="1" customWidth="1"/>
    <col min="3" max="3" width="7.7109375" style="10" customWidth="1"/>
    <col min="4" max="9" width="9.42578125" style="10" customWidth="1"/>
    <col min="10" max="10" width="12.140625" style="290" customWidth="1"/>
    <col min="11" max="11" width="8.7109375" style="10" customWidth="1"/>
    <col min="12" max="12" width="9.28515625" style="10" bestFit="1" customWidth="1"/>
    <col min="13" max="13" width="6.5703125" style="10" bestFit="1" customWidth="1"/>
    <col min="14" max="16" width="4.140625" style="10" customWidth="1"/>
    <col min="17" max="16384" width="9.140625" style="10"/>
  </cols>
  <sheetData>
    <row r="1" spans="1:16" ht="30" customHeight="1" x14ac:dyDescent="0.3">
      <c r="A1" s="88" t="s">
        <v>14</v>
      </c>
      <c r="B1" s="88"/>
      <c r="C1" s="88"/>
      <c r="D1" s="88"/>
      <c r="E1" s="88"/>
      <c r="F1" s="88"/>
      <c r="G1" s="88"/>
      <c r="H1" s="88"/>
      <c r="I1" s="88"/>
      <c r="J1" s="88"/>
      <c r="K1" s="7"/>
    </row>
    <row r="2" spans="1:16" ht="24.95" customHeight="1" x14ac:dyDescent="0.25">
      <c r="A2" s="89" t="s">
        <v>187</v>
      </c>
      <c r="B2" s="89"/>
      <c r="C2" s="89"/>
      <c r="D2" s="89"/>
      <c r="E2" s="89"/>
      <c r="F2" s="89"/>
      <c r="G2" s="89"/>
      <c r="H2" s="89"/>
      <c r="I2" s="89"/>
      <c r="J2" s="89"/>
      <c r="K2" s="42"/>
    </row>
    <row r="3" spans="1:16" ht="24.95" customHeight="1" x14ac:dyDescent="0.25">
      <c r="A3" s="89" t="s">
        <v>299</v>
      </c>
      <c r="B3" s="89"/>
      <c r="C3" s="89"/>
      <c r="D3" s="89"/>
      <c r="E3" s="89"/>
      <c r="F3" s="89"/>
      <c r="G3" s="89"/>
      <c r="H3" s="89"/>
      <c r="I3" s="89"/>
      <c r="J3" s="89"/>
      <c r="K3" s="42"/>
    </row>
    <row r="4" spans="1:16" s="14" customFormat="1" ht="9.9499999999999993" customHeight="1" thickBot="1" x14ac:dyDescent="0.35">
      <c r="A4" s="36"/>
      <c r="B4" s="36"/>
      <c r="C4" s="36"/>
      <c r="D4" s="36"/>
      <c r="E4" s="36"/>
      <c r="F4" s="36"/>
      <c r="G4" s="36"/>
      <c r="H4" s="36"/>
      <c r="I4" s="36"/>
      <c r="J4" s="287"/>
      <c r="K4" s="36"/>
    </row>
    <row r="5" spans="1:16" s="14" customFormat="1" ht="30" customHeight="1" x14ac:dyDescent="0.3">
      <c r="A5" s="204" t="s">
        <v>21</v>
      </c>
      <c r="B5" s="205" t="s">
        <v>15</v>
      </c>
      <c r="C5" s="206" t="s">
        <v>59</v>
      </c>
      <c r="D5" s="192" t="s">
        <v>22</v>
      </c>
      <c r="E5" s="170" t="s">
        <v>0</v>
      </c>
      <c r="F5" s="171" t="s">
        <v>25</v>
      </c>
      <c r="G5" s="172" t="s">
        <v>23</v>
      </c>
      <c r="H5" s="170" t="s">
        <v>0</v>
      </c>
      <c r="I5" s="173" t="s">
        <v>25</v>
      </c>
      <c r="J5" s="311" t="s">
        <v>3</v>
      </c>
      <c r="K5" s="15"/>
    </row>
    <row r="6" spans="1:16" s="14" customFormat="1" ht="20.100000000000001" customHeight="1" thickBot="1" x14ac:dyDescent="0.35">
      <c r="A6" s="207"/>
      <c r="B6" s="208"/>
      <c r="C6" s="209"/>
      <c r="D6" s="193">
        <v>43587</v>
      </c>
      <c r="E6" s="174"/>
      <c r="F6" s="175"/>
      <c r="G6" s="176">
        <v>43588</v>
      </c>
      <c r="H6" s="174"/>
      <c r="I6" s="177"/>
      <c r="J6" s="312"/>
      <c r="K6" s="15"/>
    </row>
    <row r="7" spans="1:16" s="2" customFormat="1" ht="20.100000000000001" customHeight="1" x14ac:dyDescent="0.2">
      <c r="A7" s="210">
        <v>1</v>
      </c>
      <c r="B7" s="211" t="s">
        <v>90</v>
      </c>
      <c r="C7" s="212">
        <v>14</v>
      </c>
      <c r="D7" s="194"/>
      <c r="E7" s="47"/>
      <c r="F7" s="103" t="s">
        <v>300</v>
      </c>
      <c r="G7" s="165"/>
      <c r="H7" s="47"/>
      <c r="I7" s="130"/>
      <c r="J7" s="288"/>
      <c r="L7" s="26"/>
      <c r="M7" s="18"/>
      <c r="N7" s="18"/>
      <c r="O7" s="18"/>
      <c r="P7" s="18"/>
    </row>
    <row r="8" spans="1:16" s="2" customFormat="1" ht="20.100000000000001" customHeight="1" x14ac:dyDescent="0.2">
      <c r="A8" s="213">
        <v>2</v>
      </c>
      <c r="B8" s="214" t="s">
        <v>91</v>
      </c>
      <c r="C8" s="215">
        <v>12</v>
      </c>
      <c r="D8" s="195"/>
      <c r="E8" s="46"/>
      <c r="F8" s="101"/>
      <c r="G8" s="111"/>
      <c r="H8" s="46"/>
      <c r="I8" s="112"/>
      <c r="J8" s="282"/>
      <c r="L8" s="26"/>
      <c r="M8" s="18"/>
      <c r="N8" s="18"/>
      <c r="O8" s="18"/>
      <c r="P8" s="18"/>
    </row>
    <row r="9" spans="1:16" s="2" customFormat="1" ht="20.100000000000001" customHeight="1" x14ac:dyDescent="0.2">
      <c r="A9" s="213">
        <v>3</v>
      </c>
      <c r="B9" s="214" t="s">
        <v>92</v>
      </c>
      <c r="C9" s="215">
        <v>16</v>
      </c>
      <c r="D9" s="195">
        <v>8</v>
      </c>
      <c r="E9" s="46">
        <v>29</v>
      </c>
      <c r="F9" s="101"/>
      <c r="G9" s="111"/>
      <c r="H9" s="46"/>
      <c r="I9" s="112"/>
      <c r="J9" s="282"/>
      <c r="L9" s="26"/>
      <c r="M9" s="18"/>
      <c r="N9" s="18"/>
      <c r="O9" s="18"/>
      <c r="P9" s="18"/>
    </row>
    <row r="10" spans="1:16" s="2" customFormat="1" ht="20.100000000000001" customHeight="1" x14ac:dyDescent="0.2">
      <c r="A10" s="213">
        <v>4</v>
      </c>
      <c r="B10" s="214" t="s">
        <v>93</v>
      </c>
      <c r="C10" s="215">
        <v>52</v>
      </c>
      <c r="D10" s="195"/>
      <c r="E10" s="46"/>
      <c r="F10" s="101" t="s">
        <v>300</v>
      </c>
      <c r="G10" s="111"/>
      <c r="H10" s="46"/>
      <c r="I10" s="112"/>
      <c r="J10" s="282"/>
    </row>
    <row r="11" spans="1:16" s="16" customFormat="1" ht="20.100000000000001" customHeight="1" x14ac:dyDescent="0.2">
      <c r="A11" s="213">
        <v>5</v>
      </c>
      <c r="B11" s="214" t="s">
        <v>94</v>
      </c>
      <c r="C11" s="215">
        <v>40</v>
      </c>
      <c r="D11" s="195"/>
      <c r="E11" s="46"/>
      <c r="F11" s="101" t="s">
        <v>300</v>
      </c>
      <c r="G11" s="111"/>
      <c r="H11" s="46"/>
      <c r="I11" s="112"/>
      <c r="J11" s="291"/>
      <c r="K11" s="18"/>
    </row>
    <row r="12" spans="1:16" s="2" customFormat="1" ht="20.100000000000001" customHeight="1" x14ac:dyDescent="0.2">
      <c r="A12" s="213">
        <v>6</v>
      </c>
      <c r="B12" s="214" t="s">
        <v>95</v>
      </c>
      <c r="C12" s="215">
        <v>40</v>
      </c>
      <c r="D12" s="195"/>
      <c r="E12" s="46"/>
      <c r="F12" s="101" t="s">
        <v>300</v>
      </c>
      <c r="G12" s="111"/>
      <c r="H12" s="46"/>
      <c r="I12" s="112"/>
      <c r="J12" s="291"/>
      <c r="K12" s="18"/>
      <c r="L12" s="26"/>
      <c r="M12" s="18"/>
      <c r="N12" s="18"/>
      <c r="O12" s="18"/>
      <c r="P12" s="18"/>
    </row>
    <row r="13" spans="1:16" s="2" customFormat="1" ht="20.100000000000001" customHeight="1" x14ac:dyDescent="0.2">
      <c r="A13" s="213">
        <v>7</v>
      </c>
      <c r="B13" s="214" t="s">
        <v>96</v>
      </c>
      <c r="C13" s="215">
        <v>54</v>
      </c>
      <c r="D13" s="195">
        <v>39</v>
      </c>
      <c r="E13" s="46">
        <v>0</v>
      </c>
      <c r="F13" s="101"/>
      <c r="G13" s="111"/>
      <c r="H13" s="46"/>
      <c r="I13" s="112"/>
      <c r="J13" s="291"/>
      <c r="K13" s="18"/>
      <c r="L13" s="26"/>
      <c r="M13" s="18"/>
      <c r="N13" s="18"/>
      <c r="O13" s="18"/>
      <c r="P13" s="18"/>
    </row>
    <row r="14" spans="1:16" s="2" customFormat="1" ht="20.100000000000001" customHeight="1" x14ac:dyDescent="0.2">
      <c r="A14" s="213">
        <v>8</v>
      </c>
      <c r="B14" s="214" t="s">
        <v>97</v>
      </c>
      <c r="C14" s="215">
        <v>41</v>
      </c>
      <c r="D14" s="195"/>
      <c r="E14" s="46"/>
      <c r="F14" s="101" t="s">
        <v>300</v>
      </c>
      <c r="G14" s="111"/>
      <c r="H14" s="46"/>
      <c r="I14" s="112"/>
      <c r="J14" s="282"/>
      <c r="L14" s="26"/>
      <c r="M14" s="18"/>
      <c r="N14" s="18"/>
      <c r="O14" s="18"/>
      <c r="P14" s="18"/>
    </row>
    <row r="15" spans="1:16" s="2" customFormat="1" x14ac:dyDescent="0.2">
      <c r="A15" s="213">
        <v>9</v>
      </c>
      <c r="B15" s="214" t="s">
        <v>98</v>
      </c>
      <c r="C15" s="215">
        <v>44</v>
      </c>
      <c r="D15" s="195">
        <v>26</v>
      </c>
      <c r="E15" s="46">
        <v>19</v>
      </c>
      <c r="F15" s="101"/>
      <c r="G15" s="111"/>
      <c r="H15" s="46"/>
      <c r="I15" s="112"/>
      <c r="J15" s="282"/>
      <c r="L15" s="26"/>
      <c r="M15" s="18"/>
      <c r="N15" s="18"/>
      <c r="O15" s="18"/>
      <c r="P15" s="18"/>
    </row>
    <row r="16" spans="1:16" s="2" customFormat="1" ht="20.100000000000001" customHeight="1" x14ac:dyDescent="0.2">
      <c r="A16" s="213">
        <v>10</v>
      </c>
      <c r="B16" s="214" t="s">
        <v>99</v>
      </c>
      <c r="C16" s="215">
        <v>42</v>
      </c>
      <c r="D16" s="195">
        <v>33</v>
      </c>
      <c r="E16" s="46">
        <v>17</v>
      </c>
      <c r="F16" s="101"/>
      <c r="G16" s="111"/>
      <c r="H16" s="46"/>
      <c r="I16" s="112"/>
      <c r="J16" s="282"/>
      <c r="L16" s="26"/>
      <c r="M16" s="18"/>
      <c r="N16" s="18"/>
      <c r="O16" s="18"/>
      <c r="P16" s="18"/>
    </row>
    <row r="17" spans="1:16" s="2" customFormat="1" ht="24" x14ac:dyDescent="0.2">
      <c r="A17" s="213">
        <v>11</v>
      </c>
      <c r="B17" s="214" t="s">
        <v>100</v>
      </c>
      <c r="C17" s="215">
        <v>40</v>
      </c>
      <c r="D17" s="195" t="s">
        <v>304</v>
      </c>
      <c r="E17" s="46">
        <v>6</v>
      </c>
      <c r="F17" s="101"/>
      <c r="G17" s="111"/>
      <c r="H17" s="46"/>
      <c r="I17" s="112"/>
      <c r="J17" s="282" t="s">
        <v>302</v>
      </c>
      <c r="L17" s="26"/>
      <c r="M17" s="18"/>
      <c r="N17" s="18"/>
      <c r="O17" s="18"/>
      <c r="P17" s="18"/>
    </row>
    <row r="18" spans="1:16" s="2" customFormat="1" ht="24" x14ac:dyDescent="0.2">
      <c r="A18" s="213">
        <v>12</v>
      </c>
      <c r="B18" s="214" t="s">
        <v>101</v>
      </c>
      <c r="C18" s="215">
        <v>53</v>
      </c>
      <c r="D18" s="195" t="s">
        <v>303</v>
      </c>
      <c r="E18" s="46">
        <v>2</v>
      </c>
      <c r="F18" s="101"/>
      <c r="G18" s="111"/>
      <c r="H18" s="46"/>
      <c r="I18" s="112"/>
      <c r="J18" s="282" t="s">
        <v>301</v>
      </c>
      <c r="L18" s="26"/>
      <c r="M18" s="18"/>
      <c r="N18" s="18"/>
      <c r="O18" s="18"/>
      <c r="P18" s="18"/>
    </row>
    <row r="19" spans="1:16" s="2" customFormat="1" ht="20.100000000000001" customHeight="1" x14ac:dyDescent="0.2">
      <c r="A19" s="213">
        <v>13</v>
      </c>
      <c r="B19" s="214" t="s">
        <v>102</v>
      </c>
      <c r="C19" s="215">
        <v>41</v>
      </c>
      <c r="D19" s="195"/>
      <c r="E19" s="46"/>
      <c r="F19" s="101" t="s">
        <v>300</v>
      </c>
      <c r="G19" s="111"/>
      <c r="H19" s="46"/>
      <c r="I19" s="112"/>
      <c r="J19" s="282"/>
      <c r="L19" s="26"/>
      <c r="M19" s="18"/>
      <c r="N19" s="18"/>
      <c r="O19" s="18"/>
      <c r="P19" s="18"/>
    </row>
    <row r="20" spans="1:16" s="2" customFormat="1" ht="20.100000000000001" customHeight="1" x14ac:dyDescent="0.2">
      <c r="A20" s="213">
        <v>14</v>
      </c>
      <c r="B20" s="214" t="s">
        <v>103</v>
      </c>
      <c r="C20" s="215">
        <v>41</v>
      </c>
      <c r="D20" s="195">
        <v>34</v>
      </c>
      <c r="E20" s="46">
        <f>C20-D20</f>
        <v>7</v>
      </c>
      <c r="F20" s="101"/>
      <c r="G20" s="111"/>
      <c r="H20" s="46"/>
      <c r="I20" s="112"/>
      <c r="J20" s="282"/>
      <c r="L20" s="26"/>
      <c r="M20" s="18"/>
      <c r="N20" s="18"/>
      <c r="O20" s="18"/>
      <c r="P20" s="18"/>
    </row>
    <row r="21" spans="1:16" s="2" customFormat="1" ht="20.100000000000001" customHeight="1" x14ac:dyDescent="0.2">
      <c r="A21" s="213">
        <v>15</v>
      </c>
      <c r="B21" s="214" t="s">
        <v>104</v>
      </c>
      <c r="C21" s="215">
        <v>51</v>
      </c>
      <c r="D21" s="195">
        <v>17</v>
      </c>
      <c r="E21" s="46">
        <f>C21-D21</f>
        <v>34</v>
      </c>
      <c r="F21" s="101"/>
      <c r="G21" s="111"/>
      <c r="H21" s="46"/>
      <c r="I21" s="112"/>
      <c r="J21" s="282"/>
      <c r="L21" s="26"/>
      <c r="M21" s="18"/>
      <c r="N21" s="18"/>
      <c r="O21" s="18"/>
      <c r="P21" s="18"/>
    </row>
    <row r="22" spans="1:16" s="2" customFormat="1" ht="20.100000000000001" customHeight="1" x14ac:dyDescent="0.2">
      <c r="A22" s="213">
        <v>16</v>
      </c>
      <c r="B22" s="214" t="s">
        <v>105</v>
      </c>
      <c r="C22" s="215">
        <v>37</v>
      </c>
      <c r="D22" s="195">
        <v>24</v>
      </c>
      <c r="E22" s="46">
        <f>C22-D22</f>
        <v>13</v>
      </c>
      <c r="F22" s="101"/>
      <c r="G22" s="111"/>
      <c r="H22" s="46"/>
      <c r="I22" s="112"/>
      <c r="J22" s="282"/>
    </row>
    <row r="23" spans="1:16" s="16" customFormat="1" ht="20.100000000000001" customHeight="1" x14ac:dyDescent="0.2">
      <c r="A23" s="213">
        <v>17</v>
      </c>
      <c r="B23" s="214" t="s">
        <v>106</v>
      </c>
      <c r="C23" s="215">
        <v>41</v>
      </c>
      <c r="D23" s="195"/>
      <c r="E23" s="46"/>
      <c r="F23" s="101" t="s">
        <v>300</v>
      </c>
      <c r="G23" s="111"/>
      <c r="H23" s="46"/>
      <c r="I23" s="112"/>
      <c r="J23" s="291"/>
      <c r="K23" s="18"/>
    </row>
    <row r="24" spans="1:16" s="2" customFormat="1" ht="20.100000000000001" customHeight="1" x14ac:dyDescent="0.2">
      <c r="A24" s="213">
        <v>18</v>
      </c>
      <c r="B24" s="214" t="s">
        <v>107</v>
      </c>
      <c r="C24" s="215">
        <v>38</v>
      </c>
      <c r="D24" s="195">
        <v>15</v>
      </c>
      <c r="E24" s="46">
        <f>C24-D24</f>
        <v>23</v>
      </c>
      <c r="F24" s="101"/>
      <c r="G24" s="111"/>
      <c r="H24" s="46"/>
      <c r="I24" s="112"/>
      <c r="J24" s="291"/>
      <c r="K24" s="18"/>
      <c r="L24" s="26"/>
      <c r="M24" s="18"/>
      <c r="N24" s="18"/>
      <c r="O24" s="18"/>
      <c r="P24" s="18"/>
    </row>
    <row r="25" spans="1:16" s="2" customFormat="1" ht="20.100000000000001" customHeight="1" x14ac:dyDescent="0.2">
      <c r="A25" s="213">
        <v>19</v>
      </c>
      <c r="B25" s="214" t="s">
        <v>108</v>
      </c>
      <c r="C25" s="215">
        <v>10</v>
      </c>
      <c r="D25" s="195">
        <f>21+14</f>
        <v>35</v>
      </c>
      <c r="E25" s="46">
        <f>C25-D25</f>
        <v>-25</v>
      </c>
      <c r="F25" s="101"/>
      <c r="G25" s="111"/>
      <c r="H25" s="46"/>
      <c r="I25" s="112"/>
      <c r="J25" s="291"/>
      <c r="K25" s="18"/>
      <c r="L25" s="26"/>
      <c r="M25" s="18"/>
      <c r="N25" s="18"/>
      <c r="O25" s="18"/>
      <c r="P25" s="18"/>
    </row>
    <row r="26" spans="1:16" s="2" customFormat="1" ht="20.100000000000001" customHeight="1" x14ac:dyDescent="0.2">
      <c r="A26" s="213">
        <v>20</v>
      </c>
      <c r="B26" s="214" t="s">
        <v>109</v>
      </c>
      <c r="C26" s="215">
        <v>28</v>
      </c>
      <c r="D26" s="195">
        <v>49</v>
      </c>
      <c r="E26" s="46">
        <f>C26-D26</f>
        <v>-21</v>
      </c>
      <c r="F26" s="101"/>
      <c r="G26" s="111"/>
      <c r="H26" s="46"/>
      <c r="I26" s="112"/>
      <c r="J26" s="282"/>
      <c r="L26" s="26"/>
      <c r="M26" s="18"/>
      <c r="N26" s="18"/>
      <c r="O26" s="18"/>
      <c r="P26" s="18"/>
    </row>
    <row r="27" spans="1:16" s="2" customFormat="1" ht="20.100000000000001" customHeight="1" x14ac:dyDescent="0.2">
      <c r="A27" s="213">
        <v>21</v>
      </c>
      <c r="B27" s="214" t="s">
        <v>244</v>
      </c>
      <c r="C27" s="215">
        <v>55</v>
      </c>
      <c r="D27" s="195">
        <v>39</v>
      </c>
      <c r="E27" s="46">
        <f>C27-D27</f>
        <v>16</v>
      </c>
      <c r="F27" s="101"/>
      <c r="G27" s="111"/>
      <c r="H27" s="46"/>
      <c r="I27" s="112"/>
      <c r="J27" s="282"/>
      <c r="L27" s="26"/>
      <c r="M27" s="18"/>
      <c r="N27" s="18"/>
      <c r="O27" s="18"/>
      <c r="P27" s="18"/>
    </row>
    <row r="28" spans="1:16" s="2" customFormat="1" ht="20.100000000000001" customHeight="1" x14ac:dyDescent="0.2">
      <c r="A28" s="213">
        <v>22</v>
      </c>
      <c r="B28" s="214" t="s">
        <v>245</v>
      </c>
      <c r="C28" s="215">
        <v>54</v>
      </c>
      <c r="D28" s="195">
        <v>33</v>
      </c>
      <c r="E28" s="46">
        <f>C28-D28</f>
        <v>21</v>
      </c>
      <c r="F28" s="101"/>
      <c r="G28" s="111"/>
      <c r="H28" s="46"/>
      <c r="I28" s="112"/>
      <c r="J28" s="282"/>
      <c r="L28" s="26"/>
      <c r="M28" s="18"/>
      <c r="N28" s="18"/>
      <c r="O28" s="18"/>
      <c r="P28" s="18"/>
    </row>
    <row r="29" spans="1:16" s="2" customFormat="1" ht="20.100000000000001" customHeight="1" x14ac:dyDescent="0.2">
      <c r="A29" s="213">
        <v>23</v>
      </c>
      <c r="B29" s="214" t="s">
        <v>246</v>
      </c>
      <c r="C29" s="215">
        <v>54</v>
      </c>
      <c r="D29" s="195">
        <v>42</v>
      </c>
      <c r="E29" s="46">
        <f>C29-D29</f>
        <v>12</v>
      </c>
      <c r="F29" s="101"/>
      <c r="G29" s="111"/>
      <c r="H29" s="46"/>
      <c r="I29" s="112"/>
      <c r="J29" s="282"/>
      <c r="L29" s="26"/>
      <c r="M29" s="18"/>
      <c r="N29" s="18"/>
      <c r="O29" s="18"/>
      <c r="P29" s="18"/>
    </row>
    <row r="30" spans="1:16" s="2" customFormat="1" ht="24" x14ac:dyDescent="0.2">
      <c r="A30" s="213">
        <v>24</v>
      </c>
      <c r="B30" s="214" t="s">
        <v>247</v>
      </c>
      <c r="C30" s="215">
        <v>51</v>
      </c>
      <c r="D30" s="195" t="s">
        <v>305</v>
      </c>
      <c r="E30" s="46">
        <v>11</v>
      </c>
      <c r="F30" s="101"/>
      <c r="G30" s="111"/>
      <c r="H30" s="46"/>
      <c r="I30" s="112"/>
      <c r="J30" s="282" t="s">
        <v>306</v>
      </c>
      <c r="L30" s="26"/>
      <c r="M30" s="18"/>
      <c r="N30" s="18"/>
      <c r="O30" s="18"/>
      <c r="P30" s="18"/>
    </row>
    <row r="31" spans="1:16" s="2" customFormat="1" ht="20.100000000000001" customHeight="1" x14ac:dyDescent="0.2">
      <c r="A31" s="213">
        <v>25</v>
      </c>
      <c r="B31" s="214" t="s">
        <v>248</v>
      </c>
      <c r="C31" s="215">
        <v>57</v>
      </c>
      <c r="D31" s="195">
        <v>32</v>
      </c>
      <c r="E31" s="46">
        <f>C31-D31</f>
        <v>25</v>
      </c>
      <c r="F31" s="101"/>
      <c r="G31" s="111"/>
      <c r="H31" s="46"/>
      <c r="I31" s="112"/>
      <c r="J31" s="282"/>
      <c r="L31" s="26"/>
      <c r="M31" s="18"/>
      <c r="N31" s="18"/>
      <c r="O31" s="18"/>
      <c r="P31" s="18"/>
    </row>
    <row r="32" spans="1:16" s="2" customFormat="1" ht="20.100000000000001" customHeight="1" x14ac:dyDescent="0.2">
      <c r="A32" s="213">
        <v>26</v>
      </c>
      <c r="B32" s="214" t="s">
        <v>249</v>
      </c>
      <c r="C32" s="215">
        <v>46</v>
      </c>
      <c r="D32" s="195">
        <v>35</v>
      </c>
      <c r="E32" s="46">
        <f>C32-D32</f>
        <v>11</v>
      </c>
      <c r="F32" s="101"/>
      <c r="G32" s="111"/>
      <c r="H32" s="46"/>
      <c r="I32" s="112"/>
      <c r="J32" s="282"/>
      <c r="L32" s="26"/>
      <c r="M32" s="18"/>
      <c r="N32" s="18"/>
      <c r="O32" s="18"/>
      <c r="P32" s="18"/>
    </row>
    <row r="33" spans="1:16" s="2" customFormat="1" ht="20.100000000000001" customHeight="1" x14ac:dyDescent="0.2">
      <c r="A33" s="213">
        <v>27</v>
      </c>
      <c r="B33" s="214" t="s">
        <v>250</v>
      </c>
      <c r="C33" s="215">
        <v>56</v>
      </c>
      <c r="D33" s="195">
        <f>14+16</f>
        <v>30</v>
      </c>
      <c r="E33" s="46">
        <f>C33-D33</f>
        <v>26</v>
      </c>
      <c r="F33" s="101"/>
      <c r="G33" s="111"/>
      <c r="H33" s="46"/>
      <c r="I33" s="112"/>
      <c r="J33" s="282"/>
      <c r="L33" s="26"/>
      <c r="M33" s="18"/>
      <c r="N33" s="18"/>
      <c r="O33" s="18"/>
      <c r="P33" s="18"/>
    </row>
    <row r="34" spans="1:16" s="2" customFormat="1" ht="20.100000000000001" customHeight="1" x14ac:dyDescent="0.2">
      <c r="A34" s="213">
        <v>28</v>
      </c>
      <c r="B34" s="214" t="s">
        <v>251</v>
      </c>
      <c r="C34" s="215">
        <v>56</v>
      </c>
      <c r="D34" s="195">
        <v>18</v>
      </c>
      <c r="E34" s="46">
        <f>C34-D34</f>
        <v>38</v>
      </c>
      <c r="F34" s="101"/>
      <c r="G34" s="111"/>
      <c r="H34" s="46"/>
      <c r="I34" s="112"/>
      <c r="J34" s="282"/>
      <c r="L34" s="26"/>
      <c r="M34" s="18"/>
      <c r="N34" s="18"/>
      <c r="O34" s="18"/>
      <c r="P34" s="18"/>
    </row>
    <row r="35" spans="1:16" s="2" customFormat="1" ht="20.100000000000001" customHeight="1" x14ac:dyDescent="0.2">
      <c r="A35" s="213">
        <v>29</v>
      </c>
      <c r="B35" s="214" t="s">
        <v>252</v>
      </c>
      <c r="C35" s="215">
        <v>47</v>
      </c>
      <c r="D35" s="195">
        <v>42</v>
      </c>
      <c r="E35" s="46">
        <f>C35-D35</f>
        <v>5</v>
      </c>
      <c r="F35" s="101"/>
      <c r="G35" s="111"/>
      <c r="H35" s="46"/>
      <c r="I35" s="112"/>
      <c r="J35" s="282"/>
    </row>
    <row r="36" spans="1:16" s="2" customFormat="1" ht="20.100000000000001" customHeight="1" x14ac:dyDescent="0.2">
      <c r="A36" s="213">
        <v>30</v>
      </c>
      <c r="B36" s="214" t="s">
        <v>253</v>
      </c>
      <c r="C36" s="215">
        <v>53</v>
      </c>
      <c r="D36" s="195" t="s">
        <v>307</v>
      </c>
      <c r="E36" s="46">
        <v>5</v>
      </c>
      <c r="F36" s="101"/>
      <c r="G36" s="111"/>
      <c r="H36" s="46"/>
      <c r="I36" s="112"/>
      <c r="J36" s="282"/>
      <c r="L36" s="26"/>
      <c r="M36" s="18"/>
      <c r="N36" s="18"/>
      <c r="O36" s="18"/>
      <c r="P36" s="18"/>
    </row>
    <row r="37" spans="1:16" s="2" customFormat="1" ht="20.100000000000001" customHeight="1" x14ac:dyDescent="0.2">
      <c r="A37" s="213">
        <v>31</v>
      </c>
      <c r="B37" s="214" t="s">
        <v>254</v>
      </c>
      <c r="C37" s="215">
        <v>23</v>
      </c>
      <c r="D37" s="195">
        <v>36</v>
      </c>
      <c r="E37" s="46">
        <f>C37-D37</f>
        <v>-13</v>
      </c>
      <c r="F37" s="101"/>
      <c r="G37" s="111"/>
      <c r="H37" s="46"/>
      <c r="I37" s="112"/>
      <c r="J37" s="282"/>
      <c r="L37" s="26"/>
      <c r="M37" s="18"/>
      <c r="N37" s="18"/>
      <c r="O37" s="18"/>
      <c r="P37" s="18"/>
    </row>
    <row r="38" spans="1:16" s="2" customFormat="1" ht="20.100000000000001" customHeight="1" x14ac:dyDescent="0.2">
      <c r="A38" s="213">
        <v>32</v>
      </c>
      <c r="B38" s="214" t="s">
        <v>255</v>
      </c>
      <c r="C38" s="215">
        <v>32</v>
      </c>
      <c r="D38" s="195">
        <v>23</v>
      </c>
      <c r="E38" s="46">
        <f>C38-D38</f>
        <v>9</v>
      </c>
      <c r="F38" s="101"/>
      <c r="G38" s="111"/>
      <c r="H38" s="46"/>
      <c r="I38" s="112"/>
      <c r="J38" s="282"/>
      <c r="L38" s="26"/>
      <c r="M38" s="18"/>
      <c r="N38" s="18"/>
      <c r="O38" s="18"/>
      <c r="P38" s="18"/>
    </row>
    <row r="39" spans="1:16" s="2" customFormat="1" ht="20.100000000000001" customHeight="1" x14ac:dyDescent="0.2">
      <c r="A39" s="213">
        <v>33</v>
      </c>
      <c r="B39" s="214" t="s">
        <v>256</v>
      </c>
      <c r="C39" s="215">
        <v>32</v>
      </c>
      <c r="D39" s="195">
        <v>30</v>
      </c>
      <c r="E39" s="46">
        <f t="shared" ref="E39:E42" si="0">C39-D39</f>
        <v>2</v>
      </c>
      <c r="F39" s="101"/>
      <c r="G39" s="111"/>
      <c r="H39" s="46"/>
      <c r="I39" s="112"/>
      <c r="J39" s="282"/>
      <c r="L39" s="26"/>
      <c r="M39" s="18"/>
      <c r="N39" s="18"/>
      <c r="O39" s="18"/>
      <c r="P39" s="18"/>
    </row>
    <row r="40" spans="1:16" s="2" customFormat="1" ht="20.100000000000001" customHeight="1" x14ac:dyDescent="0.2">
      <c r="A40" s="213">
        <v>34</v>
      </c>
      <c r="B40" s="214" t="s">
        <v>86</v>
      </c>
      <c r="C40" s="215">
        <v>41</v>
      </c>
      <c r="D40" s="195">
        <v>35</v>
      </c>
      <c r="E40" s="46">
        <f t="shared" si="0"/>
        <v>6</v>
      </c>
      <c r="F40" s="101"/>
      <c r="G40" s="111"/>
      <c r="H40" s="46"/>
      <c r="I40" s="112"/>
      <c r="J40" s="282"/>
    </row>
    <row r="41" spans="1:16" s="16" customFormat="1" ht="20.100000000000001" customHeight="1" x14ac:dyDescent="0.2">
      <c r="A41" s="213">
        <v>35</v>
      </c>
      <c r="B41" s="214" t="s">
        <v>257</v>
      </c>
      <c r="C41" s="215">
        <v>47</v>
      </c>
      <c r="D41" s="195">
        <v>22</v>
      </c>
      <c r="E41" s="46">
        <f t="shared" si="0"/>
        <v>25</v>
      </c>
      <c r="F41" s="101"/>
      <c r="G41" s="111"/>
      <c r="H41" s="46"/>
      <c r="I41" s="112"/>
      <c r="J41" s="291"/>
      <c r="K41" s="18"/>
    </row>
    <row r="42" spans="1:16" s="2" customFormat="1" ht="20.100000000000001" customHeight="1" thickBot="1" x14ac:dyDescent="0.25">
      <c r="A42" s="257">
        <v>36</v>
      </c>
      <c r="B42" s="258" t="s">
        <v>258</v>
      </c>
      <c r="C42" s="232">
        <v>26</v>
      </c>
      <c r="D42" s="198">
        <v>30</v>
      </c>
      <c r="E42" s="46">
        <f t="shared" si="0"/>
        <v>-4</v>
      </c>
      <c r="F42" s="104"/>
      <c r="G42" s="131"/>
      <c r="H42" s="51"/>
      <c r="I42" s="132"/>
      <c r="J42" s="300"/>
      <c r="K42" s="18"/>
      <c r="L42" s="26"/>
      <c r="M42" s="18"/>
      <c r="N42" s="18"/>
      <c r="O42" s="18"/>
      <c r="P42" s="18"/>
    </row>
    <row r="43" spans="1:16" s="2" customFormat="1" ht="24.95" customHeight="1" thickBot="1" x14ac:dyDescent="0.25">
      <c r="A43" s="259"/>
      <c r="B43" s="260" t="s">
        <v>16</v>
      </c>
      <c r="C43" s="261">
        <f>SUM(C7:C42)</f>
        <v>1465</v>
      </c>
      <c r="D43" s="262">
        <f t="shared" ref="D43:I43" si="1">SUM(D7:D42)</f>
        <v>727</v>
      </c>
      <c r="E43" s="263">
        <f t="shared" si="1"/>
        <v>299</v>
      </c>
      <c r="F43" s="264">
        <f t="shared" si="1"/>
        <v>0</v>
      </c>
      <c r="G43" s="265">
        <f t="shared" si="1"/>
        <v>0</v>
      </c>
      <c r="H43" s="263">
        <f t="shared" si="1"/>
        <v>0</v>
      </c>
      <c r="I43" s="266">
        <f t="shared" si="1"/>
        <v>0</v>
      </c>
      <c r="J43" s="289"/>
    </row>
    <row r="44" spans="1:16" ht="18" customHeight="1" x14ac:dyDescent="0.25">
      <c r="A44" s="31"/>
      <c r="B44" s="1"/>
      <c r="C44" s="29"/>
      <c r="D44" s="1"/>
      <c r="E44" s="1"/>
      <c r="F44" s="1"/>
      <c r="G44" s="1"/>
      <c r="H44" s="1"/>
      <c r="I44" s="1"/>
      <c r="K44" s="1"/>
      <c r="O44" s="7"/>
    </row>
    <row r="45" spans="1:16" ht="18" customHeight="1" x14ac:dyDescent="0.25">
      <c r="C45" s="32"/>
      <c r="F45" s="90" t="s">
        <v>228</v>
      </c>
      <c r="G45" s="90"/>
      <c r="H45" s="90"/>
      <c r="I45" s="90"/>
      <c r="J45" s="90"/>
      <c r="K45" s="43"/>
      <c r="L45" s="30"/>
      <c r="M45" s="33"/>
      <c r="N45" s="34"/>
      <c r="O45" s="7"/>
    </row>
    <row r="46" spans="1:16" ht="18" customHeight="1" x14ac:dyDescent="0.3">
      <c r="F46" s="80" t="s">
        <v>163</v>
      </c>
      <c r="G46" s="80"/>
      <c r="H46" s="80"/>
      <c r="I46" s="80"/>
      <c r="J46" s="80"/>
      <c r="K46" s="35"/>
      <c r="O46" s="7"/>
    </row>
    <row r="47" spans="1:16" ht="18" customHeight="1" x14ac:dyDescent="0.25"/>
    <row r="48" spans="1:16" ht="18" customHeight="1" x14ac:dyDescent="0.25"/>
    <row r="49" spans="2:10" ht="18" customHeight="1" x14ac:dyDescent="0.25">
      <c r="C49" s="50"/>
    </row>
    <row r="50" spans="2:10" ht="18" customHeight="1" x14ac:dyDescent="0.25">
      <c r="B50" s="44"/>
      <c r="C50" s="50"/>
    </row>
    <row r="51" spans="2:10" ht="18" customHeight="1" x14ac:dyDescent="0.25">
      <c r="B51" s="44"/>
      <c r="F51" s="80"/>
      <c r="G51" s="80"/>
      <c r="H51" s="80"/>
      <c r="I51" s="80"/>
      <c r="J51" s="80"/>
    </row>
  </sheetData>
  <mergeCells count="12">
    <mergeCell ref="F46:J46"/>
    <mergeCell ref="F51:J51"/>
    <mergeCell ref="A1:J1"/>
    <mergeCell ref="A2:J2"/>
    <mergeCell ref="A3:J3"/>
    <mergeCell ref="A5:A6"/>
    <mergeCell ref="B5:B6"/>
    <mergeCell ref="C5:C6"/>
    <mergeCell ref="J5:J6"/>
    <mergeCell ref="D6:F6"/>
    <mergeCell ref="G6:I6"/>
    <mergeCell ref="F45:J45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view="pageBreakPreview" topLeftCell="A25" zoomScaleNormal="100" workbookViewId="0">
      <selection activeCell="F47" sqref="F47"/>
    </sheetView>
  </sheetViews>
  <sheetFormatPr defaultRowHeight="15.75" x14ac:dyDescent="0.25"/>
  <cols>
    <col min="1" max="1" width="5.7109375" style="10" customWidth="1"/>
    <col min="2" max="2" width="15" style="10" bestFit="1" customWidth="1"/>
    <col min="3" max="3" width="7.7109375" style="10" customWidth="1"/>
    <col min="4" max="9" width="9.42578125" style="10" customWidth="1"/>
    <col min="10" max="10" width="12.140625" style="290" customWidth="1"/>
    <col min="11" max="11" width="8.7109375" style="10" customWidth="1"/>
    <col min="12" max="12" width="9.28515625" style="10" bestFit="1" customWidth="1"/>
    <col min="13" max="13" width="6.5703125" style="10" bestFit="1" customWidth="1"/>
    <col min="14" max="16" width="4.140625" style="10" customWidth="1"/>
    <col min="17" max="16384" width="9.140625" style="10"/>
  </cols>
  <sheetData>
    <row r="1" spans="1:17" ht="30" customHeight="1" x14ac:dyDescent="0.3">
      <c r="A1" s="88" t="s">
        <v>14</v>
      </c>
      <c r="B1" s="88"/>
      <c r="C1" s="88"/>
      <c r="D1" s="88"/>
      <c r="E1" s="88"/>
      <c r="F1" s="88"/>
      <c r="G1" s="88"/>
      <c r="H1" s="88"/>
      <c r="I1" s="88"/>
      <c r="J1" s="88"/>
      <c r="K1" s="7"/>
    </row>
    <row r="2" spans="1:17" ht="24.95" customHeight="1" x14ac:dyDescent="0.25">
      <c r="A2" s="89" t="s">
        <v>187</v>
      </c>
      <c r="B2" s="89"/>
      <c r="C2" s="89"/>
      <c r="D2" s="89"/>
      <c r="E2" s="89"/>
      <c r="F2" s="89"/>
      <c r="G2" s="89"/>
      <c r="H2" s="89"/>
      <c r="I2" s="89"/>
      <c r="J2" s="89"/>
      <c r="K2" s="42"/>
    </row>
    <row r="3" spans="1:17" ht="24.95" customHeight="1" x14ac:dyDescent="0.25">
      <c r="A3" s="89" t="s">
        <v>299</v>
      </c>
      <c r="B3" s="89"/>
      <c r="C3" s="89"/>
      <c r="D3" s="89"/>
      <c r="E3" s="89"/>
      <c r="F3" s="89"/>
      <c r="G3" s="89"/>
      <c r="H3" s="89"/>
      <c r="I3" s="89"/>
      <c r="J3" s="89"/>
      <c r="K3" s="42"/>
    </row>
    <row r="4" spans="1:17" s="14" customFormat="1" ht="9.9499999999999993" customHeight="1" thickBot="1" x14ac:dyDescent="0.35">
      <c r="A4" s="36"/>
      <c r="B4" s="36"/>
      <c r="C4" s="36"/>
      <c r="D4" s="36"/>
      <c r="E4" s="36"/>
      <c r="F4" s="36"/>
      <c r="G4" s="36"/>
      <c r="H4" s="36"/>
      <c r="I4" s="36"/>
      <c r="J4" s="287"/>
      <c r="K4" s="36"/>
    </row>
    <row r="5" spans="1:17" s="14" customFormat="1" ht="30" customHeight="1" x14ac:dyDescent="0.3">
      <c r="A5" s="204" t="s">
        <v>21</v>
      </c>
      <c r="B5" s="205" t="s">
        <v>15</v>
      </c>
      <c r="C5" s="206" t="s">
        <v>59</v>
      </c>
      <c r="D5" s="192" t="s">
        <v>22</v>
      </c>
      <c r="E5" s="170" t="s">
        <v>0</v>
      </c>
      <c r="F5" s="171" t="s">
        <v>25</v>
      </c>
      <c r="G5" s="172" t="s">
        <v>23</v>
      </c>
      <c r="H5" s="170" t="s">
        <v>0</v>
      </c>
      <c r="I5" s="173" t="s">
        <v>25</v>
      </c>
      <c r="J5" s="311" t="s">
        <v>3</v>
      </c>
      <c r="K5" s="15"/>
    </row>
    <row r="6" spans="1:17" s="14" customFormat="1" ht="20.100000000000001" customHeight="1" thickBot="1" x14ac:dyDescent="0.35">
      <c r="A6" s="207"/>
      <c r="B6" s="208"/>
      <c r="C6" s="209"/>
      <c r="D6" s="193">
        <v>43587</v>
      </c>
      <c r="E6" s="174"/>
      <c r="F6" s="175"/>
      <c r="G6" s="176">
        <v>43588</v>
      </c>
      <c r="H6" s="174"/>
      <c r="I6" s="177"/>
      <c r="J6" s="312"/>
      <c r="K6" s="15"/>
    </row>
    <row r="7" spans="1:17" s="16" customFormat="1" ht="20.100000000000001" customHeight="1" x14ac:dyDescent="0.2">
      <c r="A7" s="210">
        <v>1</v>
      </c>
      <c r="B7" s="211" t="s">
        <v>31</v>
      </c>
      <c r="C7" s="212">
        <v>47</v>
      </c>
      <c r="D7" s="194"/>
      <c r="E7" s="47"/>
      <c r="F7" s="103" t="s">
        <v>300</v>
      </c>
      <c r="G7" s="165"/>
      <c r="H7" s="47"/>
      <c r="I7" s="130"/>
      <c r="J7" s="296"/>
      <c r="L7" s="19"/>
      <c r="M7" s="20"/>
      <c r="N7" s="20"/>
      <c r="O7" s="20"/>
      <c r="P7" s="20"/>
      <c r="Q7" s="20"/>
    </row>
    <row r="8" spans="1:17" s="2" customFormat="1" ht="20.100000000000001" customHeight="1" x14ac:dyDescent="0.2">
      <c r="A8" s="213">
        <v>2</v>
      </c>
      <c r="B8" s="214" t="s">
        <v>32</v>
      </c>
      <c r="C8" s="215">
        <v>45</v>
      </c>
      <c r="D8" s="195"/>
      <c r="E8" s="46"/>
      <c r="F8" s="101"/>
      <c r="G8" s="111"/>
      <c r="H8" s="46"/>
      <c r="I8" s="112"/>
      <c r="J8" s="282"/>
    </row>
    <row r="9" spans="1:17" s="2" customFormat="1" ht="20.100000000000001" customHeight="1" x14ac:dyDescent="0.2">
      <c r="A9" s="213">
        <v>3</v>
      </c>
      <c r="B9" s="214" t="s">
        <v>33</v>
      </c>
      <c r="C9" s="215">
        <v>43</v>
      </c>
      <c r="D9" s="195">
        <v>8</v>
      </c>
      <c r="E9" s="46">
        <v>29</v>
      </c>
      <c r="F9" s="101"/>
      <c r="G9" s="111"/>
      <c r="H9" s="46"/>
      <c r="I9" s="112"/>
      <c r="J9" s="282"/>
    </row>
    <row r="10" spans="1:17" s="2" customFormat="1" ht="20.100000000000001" customHeight="1" x14ac:dyDescent="0.2">
      <c r="A10" s="213">
        <v>4</v>
      </c>
      <c r="B10" s="214" t="s">
        <v>34</v>
      </c>
      <c r="C10" s="215">
        <v>48</v>
      </c>
      <c r="D10" s="195"/>
      <c r="E10" s="46"/>
      <c r="F10" s="101" t="s">
        <v>300</v>
      </c>
      <c r="G10" s="111"/>
      <c r="H10" s="46"/>
      <c r="I10" s="112"/>
      <c r="J10" s="282"/>
    </row>
    <row r="11" spans="1:17" s="2" customFormat="1" ht="20.100000000000001" customHeight="1" x14ac:dyDescent="0.2">
      <c r="A11" s="213">
        <v>5</v>
      </c>
      <c r="B11" s="214" t="s">
        <v>35</v>
      </c>
      <c r="C11" s="215">
        <v>44</v>
      </c>
      <c r="D11" s="195"/>
      <c r="E11" s="46"/>
      <c r="F11" s="101" t="s">
        <v>300</v>
      </c>
      <c r="G11" s="111"/>
      <c r="H11" s="46"/>
      <c r="I11" s="112"/>
      <c r="J11" s="282"/>
      <c r="L11" s="26"/>
      <c r="M11" s="18"/>
      <c r="N11" s="18"/>
      <c r="O11" s="18"/>
      <c r="P11" s="18"/>
    </row>
    <row r="12" spans="1:17" s="2" customFormat="1" ht="20.100000000000001" customHeight="1" x14ac:dyDescent="0.2">
      <c r="A12" s="213">
        <v>6</v>
      </c>
      <c r="B12" s="214" t="s">
        <v>36</v>
      </c>
      <c r="C12" s="215">
        <v>45</v>
      </c>
      <c r="D12" s="195"/>
      <c r="E12" s="46"/>
      <c r="F12" s="101" t="s">
        <v>300</v>
      </c>
      <c r="G12" s="111"/>
      <c r="H12" s="46"/>
      <c r="I12" s="112"/>
      <c r="J12" s="282"/>
    </row>
    <row r="13" spans="1:17" s="2" customFormat="1" ht="20.100000000000001" customHeight="1" x14ac:dyDescent="0.2">
      <c r="A13" s="213">
        <v>7</v>
      </c>
      <c r="B13" s="214" t="s">
        <v>37</v>
      </c>
      <c r="C13" s="215">
        <v>44</v>
      </c>
      <c r="D13" s="195">
        <v>39</v>
      </c>
      <c r="E13" s="46">
        <v>0</v>
      </c>
      <c r="F13" s="101"/>
      <c r="G13" s="111"/>
      <c r="H13" s="46"/>
      <c r="I13" s="112"/>
      <c r="J13" s="282"/>
    </row>
    <row r="14" spans="1:17" s="2" customFormat="1" ht="20.100000000000001" customHeight="1" x14ac:dyDescent="0.2">
      <c r="A14" s="213">
        <v>8</v>
      </c>
      <c r="B14" s="214" t="s">
        <v>38</v>
      </c>
      <c r="C14" s="215">
        <v>43</v>
      </c>
      <c r="D14" s="195"/>
      <c r="E14" s="46"/>
      <c r="F14" s="101" t="s">
        <v>300</v>
      </c>
      <c r="G14" s="111"/>
      <c r="H14" s="46"/>
      <c r="I14" s="112"/>
      <c r="J14" s="291"/>
      <c r="K14" s="18"/>
    </row>
    <row r="15" spans="1:17" s="2" customFormat="1" x14ac:dyDescent="0.2">
      <c r="A15" s="213">
        <v>9</v>
      </c>
      <c r="B15" s="214" t="s">
        <v>39</v>
      </c>
      <c r="C15" s="215">
        <v>39</v>
      </c>
      <c r="D15" s="195">
        <v>26</v>
      </c>
      <c r="E15" s="46">
        <v>19</v>
      </c>
      <c r="F15" s="101"/>
      <c r="G15" s="111"/>
      <c r="H15" s="46"/>
      <c r="I15" s="112"/>
      <c r="J15" s="282"/>
    </row>
    <row r="16" spans="1:17" s="2" customFormat="1" ht="20.100000000000001" customHeight="1" x14ac:dyDescent="0.2">
      <c r="A16" s="213">
        <v>10</v>
      </c>
      <c r="B16" s="214" t="s">
        <v>40</v>
      </c>
      <c r="C16" s="215">
        <v>46</v>
      </c>
      <c r="D16" s="195">
        <v>33</v>
      </c>
      <c r="E16" s="46">
        <v>17</v>
      </c>
      <c r="F16" s="101"/>
      <c r="G16" s="111"/>
      <c r="H16" s="46"/>
      <c r="I16" s="112"/>
      <c r="J16" s="282"/>
    </row>
    <row r="17" spans="1:16" s="2" customFormat="1" ht="24" x14ac:dyDescent="0.2">
      <c r="A17" s="213">
        <v>11</v>
      </c>
      <c r="B17" s="214" t="s">
        <v>42</v>
      </c>
      <c r="C17" s="215">
        <v>41</v>
      </c>
      <c r="D17" s="195" t="s">
        <v>304</v>
      </c>
      <c r="E17" s="46">
        <v>6</v>
      </c>
      <c r="F17" s="101"/>
      <c r="G17" s="111"/>
      <c r="H17" s="46"/>
      <c r="I17" s="112"/>
      <c r="J17" s="282" t="s">
        <v>302</v>
      </c>
    </row>
    <row r="18" spans="1:16" s="2" customFormat="1" ht="24" x14ac:dyDescent="0.2">
      <c r="A18" s="213">
        <v>12</v>
      </c>
      <c r="B18" s="214" t="s">
        <v>114</v>
      </c>
      <c r="C18" s="215">
        <v>48</v>
      </c>
      <c r="D18" s="195" t="s">
        <v>303</v>
      </c>
      <c r="E18" s="46">
        <v>2</v>
      </c>
      <c r="F18" s="101"/>
      <c r="G18" s="111"/>
      <c r="H18" s="46"/>
      <c r="I18" s="112"/>
      <c r="J18" s="282" t="s">
        <v>301</v>
      </c>
    </row>
    <row r="19" spans="1:16" s="2" customFormat="1" ht="20.100000000000001" customHeight="1" x14ac:dyDescent="0.2">
      <c r="A19" s="213">
        <v>13</v>
      </c>
      <c r="B19" s="214" t="s">
        <v>115</v>
      </c>
      <c r="C19" s="215">
        <v>47</v>
      </c>
      <c r="D19" s="195"/>
      <c r="E19" s="46"/>
      <c r="F19" s="101" t="s">
        <v>300</v>
      </c>
      <c r="G19" s="111"/>
      <c r="H19" s="46"/>
      <c r="I19" s="112"/>
      <c r="J19" s="282"/>
    </row>
    <row r="20" spans="1:16" s="2" customFormat="1" ht="20.100000000000001" customHeight="1" x14ac:dyDescent="0.2">
      <c r="A20" s="213">
        <v>14</v>
      </c>
      <c r="B20" s="214" t="s">
        <v>116</v>
      </c>
      <c r="C20" s="215">
        <v>47</v>
      </c>
      <c r="D20" s="195">
        <v>34</v>
      </c>
      <c r="E20" s="46">
        <f>C20-D20</f>
        <v>13</v>
      </c>
      <c r="F20" s="101"/>
      <c r="G20" s="111"/>
      <c r="H20" s="46"/>
      <c r="I20" s="112"/>
      <c r="J20" s="282"/>
    </row>
    <row r="21" spans="1:16" s="2" customFormat="1" ht="20.100000000000001" customHeight="1" x14ac:dyDescent="0.2">
      <c r="A21" s="213">
        <v>15</v>
      </c>
      <c r="B21" s="214" t="s">
        <v>117</v>
      </c>
      <c r="C21" s="215">
        <v>46</v>
      </c>
      <c r="D21" s="195">
        <v>17</v>
      </c>
      <c r="E21" s="46">
        <f>C21-D21</f>
        <v>29</v>
      </c>
      <c r="F21" s="101"/>
      <c r="G21" s="111"/>
      <c r="H21" s="46"/>
      <c r="I21" s="112"/>
      <c r="J21" s="282"/>
    </row>
    <row r="22" spans="1:16" s="16" customFormat="1" ht="20.100000000000001" customHeight="1" x14ac:dyDescent="0.2">
      <c r="A22" s="213">
        <v>16</v>
      </c>
      <c r="B22" s="214" t="s">
        <v>118</v>
      </c>
      <c r="C22" s="215">
        <v>41</v>
      </c>
      <c r="D22" s="195">
        <v>24</v>
      </c>
      <c r="E22" s="46">
        <f>C22-D22</f>
        <v>17</v>
      </c>
      <c r="F22" s="101"/>
      <c r="G22" s="111"/>
      <c r="H22" s="46"/>
      <c r="I22" s="112"/>
      <c r="J22" s="282"/>
      <c r="K22" s="2"/>
      <c r="L22" s="26"/>
      <c r="M22" s="18"/>
      <c r="N22" s="18"/>
      <c r="O22" s="18"/>
      <c r="P22" s="18"/>
    </row>
    <row r="23" spans="1:16" s="2" customFormat="1" ht="20.100000000000001" customHeight="1" x14ac:dyDescent="0.2">
      <c r="A23" s="213">
        <v>17</v>
      </c>
      <c r="B23" s="214" t="s">
        <v>119</v>
      </c>
      <c r="C23" s="215">
        <v>41</v>
      </c>
      <c r="D23" s="195"/>
      <c r="E23" s="46"/>
      <c r="F23" s="101" t="s">
        <v>300</v>
      </c>
      <c r="G23" s="111"/>
      <c r="H23" s="46"/>
      <c r="I23" s="112"/>
      <c r="J23" s="282"/>
    </row>
    <row r="24" spans="1:16" s="2" customFormat="1" ht="20.100000000000001" customHeight="1" x14ac:dyDescent="0.2">
      <c r="A24" s="213">
        <v>18</v>
      </c>
      <c r="B24" s="214" t="s">
        <v>120</v>
      </c>
      <c r="C24" s="215">
        <v>47</v>
      </c>
      <c r="D24" s="195">
        <v>15</v>
      </c>
      <c r="E24" s="46">
        <f>C24-D24</f>
        <v>32</v>
      </c>
      <c r="F24" s="101"/>
      <c r="G24" s="111"/>
      <c r="H24" s="46"/>
      <c r="I24" s="112"/>
      <c r="J24" s="282"/>
    </row>
    <row r="25" spans="1:16" s="2" customFormat="1" ht="20.100000000000001" customHeight="1" x14ac:dyDescent="0.2">
      <c r="A25" s="213">
        <v>19</v>
      </c>
      <c r="B25" s="214" t="s">
        <v>121</v>
      </c>
      <c r="C25" s="215">
        <v>42</v>
      </c>
      <c r="D25" s="195">
        <f>21+14</f>
        <v>35</v>
      </c>
      <c r="E25" s="46">
        <f>C25-D25</f>
        <v>7</v>
      </c>
      <c r="F25" s="101"/>
      <c r="G25" s="111"/>
      <c r="H25" s="46"/>
      <c r="I25" s="112"/>
      <c r="J25" s="282"/>
      <c r="L25" s="26"/>
      <c r="M25" s="18"/>
      <c r="N25" s="18"/>
      <c r="O25" s="18"/>
      <c r="P25" s="18"/>
    </row>
    <row r="26" spans="1:16" s="2" customFormat="1" ht="20.100000000000001" customHeight="1" x14ac:dyDescent="0.2">
      <c r="A26" s="213">
        <v>20</v>
      </c>
      <c r="B26" s="214" t="s">
        <v>122</v>
      </c>
      <c r="C26" s="215">
        <v>42</v>
      </c>
      <c r="D26" s="195">
        <v>49</v>
      </c>
      <c r="E26" s="46">
        <f>C26-D26</f>
        <v>-7</v>
      </c>
      <c r="F26" s="101"/>
      <c r="G26" s="111"/>
      <c r="H26" s="46"/>
      <c r="I26" s="112"/>
      <c r="J26" s="282"/>
      <c r="L26" s="26"/>
      <c r="M26" s="18"/>
      <c r="N26" s="18"/>
      <c r="O26" s="18"/>
      <c r="P26" s="18"/>
    </row>
    <row r="27" spans="1:16" s="2" customFormat="1" ht="20.100000000000001" customHeight="1" x14ac:dyDescent="0.2">
      <c r="A27" s="213">
        <v>21</v>
      </c>
      <c r="B27" s="214" t="s">
        <v>123</v>
      </c>
      <c r="C27" s="215">
        <v>42</v>
      </c>
      <c r="D27" s="195">
        <v>39</v>
      </c>
      <c r="E27" s="46">
        <f>C27-D27</f>
        <v>3</v>
      </c>
      <c r="F27" s="101"/>
      <c r="G27" s="111"/>
      <c r="H27" s="46"/>
      <c r="I27" s="112"/>
      <c r="J27" s="282"/>
      <c r="L27" s="26"/>
      <c r="M27" s="18"/>
      <c r="N27" s="18"/>
      <c r="O27" s="18"/>
      <c r="P27" s="18"/>
    </row>
    <row r="28" spans="1:16" s="2" customFormat="1" ht="20.100000000000001" customHeight="1" x14ac:dyDescent="0.2">
      <c r="A28" s="213">
        <v>22</v>
      </c>
      <c r="B28" s="214" t="s">
        <v>124</v>
      </c>
      <c r="C28" s="215">
        <v>37</v>
      </c>
      <c r="D28" s="195">
        <v>33</v>
      </c>
      <c r="E28" s="46">
        <f>C28-D28</f>
        <v>4</v>
      </c>
      <c r="F28" s="101"/>
      <c r="G28" s="111"/>
      <c r="H28" s="46"/>
      <c r="I28" s="112"/>
      <c r="J28" s="282"/>
      <c r="L28" s="26"/>
      <c r="M28" s="18"/>
      <c r="N28" s="18"/>
      <c r="O28" s="18"/>
      <c r="P28" s="18"/>
    </row>
    <row r="29" spans="1:16" s="2" customFormat="1" ht="20.100000000000001" customHeight="1" x14ac:dyDescent="0.2">
      <c r="A29" s="213">
        <v>23</v>
      </c>
      <c r="B29" s="214" t="s">
        <v>125</v>
      </c>
      <c r="C29" s="215">
        <v>44</v>
      </c>
      <c r="D29" s="195">
        <v>42</v>
      </c>
      <c r="E29" s="46">
        <f>C29-D29</f>
        <v>2</v>
      </c>
      <c r="F29" s="101"/>
      <c r="G29" s="111"/>
      <c r="H29" s="46"/>
      <c r="I29" s="112"/>
      <c r="J29" s="282"/>
    </row>
    <row r="30" spans="1:16" s="2" customFormat="1" ht="24" x14ac:dyDescent="0.2">
      <c r="A30" s="213">
        <v>24</v>
      </c>
      <c r="B30" s="214" t="s">
        <v>126</v>
      </c>
      <c r="C30" s="215">
        <v>43</v>
      </c>
      <c r="D30" s="195" t="s">
        <v>305</v>
      </c>
      <c r="E30" s="46">
        <v>11</v>
      </c>
      <c r="F30" s="101"/>
      <c r="G30" s="111"/>
      <c r="H30" s="46"/>
      <c r="I30" s="112"/>
      <c r="J30" s="282" t="s">
        <v>306</v>
      </c>
      <c r="L30" s="26"/>
      <c r="M30" s="18"/>
      <c r="N30" s="18"/>
      <c r="O30" s="18"/>
      <c r="P30" s="18"/>
    </row>
    <row r="31" spans="1:16" s="2" customFormat="1" ht="20.100000000000001" customHeight="1" x14ac:dyDescent="0.2">
      <c r="A31" s="213">
        <v>25</v>
      </c>
      <c r="B31" s="214" t="s">
        <v>127</v>
      </c>
      <c r="C31" s="215">
        <v>38</v>
      </c>
      <c r="D31" s="195">
        <v>32</v>
      </c>
      <c r="E31" s="46">
        <f>C31-D31</f>
        <v>6</v>
      </c>
      <c r="F31" s="101"/>
      <c r="G31" s="111"/>
      <c r="H31" s="46"/>
      <c r="I31" s="112"/>
      <c r="J31" s="282"/>
      <c r="L31" s="26"/>
      <c r="M31" s="18"/>
      <c r="N31" s="18"/>
      <c r="O31" s="18"/>
      <c r="P31" s="18"/>
    </row>
    <row r="32" spans="1:16" s="2" customFormat="1" ht="20.100000000000001" customHeight="1" x14ac:dyDescent="0.2">
      <c r="A32" s="213">
        <v>26</v>
      </c>
      <c r="B32" s="214" t="s">
        <v>259</v>
      </c>
      <c r="C32" s="215">
        <v>47</v>
      </c>
      <c r="D32" s="195">
        <v>35</v>
      </c>
      <c r="E32" s="46">
        <f>C32-D32</f>
        <v>12</v>
      </c>
      <c r="F32" s="101"/>
      <c r="G32" s="111"/>
      <c r="H32" s="46"/>
      <c r="I32" s="112"/>
      <c r="J32" s="282"/>
      <c r="L32" s="26"/>
      <c r="M32" s="18"/>
      <c r="N32" s="18"/>
      <c r="O32" s="18"/>
      <c r="P32" s="18"/>
    </row>
    <row r="33" spans="1:16" s="2" customFormat="1" ht="20.100000000000001" customHeight="1" x14ac:dyDescent="0.2">
      <c r="A33" s="213">
        <v>27</v>
      </c>
      <c r="B33" s="214" t="s">
        <v>260</v>
      </c>
      <c r="C33" s="215">
        <v>50</v>
      </c>
      <c r="D33" s="195">
        <f>14+16</f>
        <v>30</v>
      </c>
      <c r="E33" s="46">
        <f>C33-D33</f>
        <v>20</v>
      </c>
      <c r="F33" s="101"/>
      <c r="G33" s="111"/>
      <c r="H33" s="46"/>
      <c r="I33" s="112"/>
      <c r="J33" s="282"/>
    </row>
    <row r="34" spans="1:16" s="2" customFormat="1" ht="20.100000000000001" customHeight="1" x14ac:dyDescent="0.2">
      <c r="A34" s="213">
        <v>28</v>
      </c>
      <c r="B34" s="214" t="s">
        <v>261</v>
      </c>
      <c r="C34" s="215">
        <v>51</v>
      </c>
      <c r="D34" s="195">
        <v>18</v>
      </c>
      <c r="E34" s="46">
        <f>C34-D34</f>
        <v>33</v>
      </c>
      <c r="F34" s="101"/>
      <c r="G34" s="111"/>
      <c r="H34" s="46"/>
      <c r="I34" s="112"/>
      <c r="J34" s="282"/>
    </row>
    <row r="35" spans="1:16" s="2" customFormat="1" ht="20.100000000000001" customHeight="1" x14ac:dyDescent="0.2">
      <c r="A35" s="213">
        <v>29</v>
      </c>
      <c r="B35" s="214" t="s">
        <v>262</v>
      </c>
      <c r="C35" s="215">
        <v>50</v>
      </c>
      <c r="D35" s="195">
        <v>42</v>
      </c>
      <c r="E35" s="46">
        <f>C35-D35</f>
        <v>8</v>
      </c>
      <c r="F35" s="101"/>
      <c r="G35" s="111"/>
      <c r="H35" s="46"/>
      <c r="I35" s="112"/>
      <c r="J35" s="291"/>
      <c r="K35" s="18"/>
    </row>
    <row r="36" spans="1:16" s="2" customFormat="1" ht="20.100000000000001" customHeight="1" x14ac:dyDescent="0.2">
      <c r="A36" s="213">
        <v>30</v>
      </c>
      <c r="B36" s="214" t="s">
        <v>263</v>
      </c>
      <c r="C36" s="215">
        <v>49</v>
      </c>
      <c r="D36" s="195" t="s">
        <v>307</v>
      </c>
      <c r="E36" s="46">
        <v>5</v>
      </c>
      <c r="F36" s="101"/>
      <c r="G36" s="111"/>
      <c r="H36" s="46"/>
      <c r="I36" s="112"/>
      <c r="J36" s="282"/>
    </row>
    <row r="37" spans="1:16" s="2" customFormat="1" ht="20.100000000000001" customHeight="1" x14ac:dyDescent="0.2">
      <c r="A37" s="213">
        <v>31</v>
      </c>
      <c r="B37" s="214" t="s">
        <v>264</v>
      </c>
      <c r="C37" s="215">
        <v>52</v>
      </c>
      <c r="D37" s="195">
        <v>36</v>
      </c>
      <c r="E37" s="46">
        <f>C37-D37</f>
        <v>16</v>
      </c>
      <c r="F37" s="101"/>
      <c r="G37" s="111"/>
      <c r="H37" s="46"/>
      <c r="I37" s="112"/>
      <c r="J37" s="282"/>
    </row>
    <row r="38" spans="1:16" s="2" customFormat="1" ht="20.100000000000001" customHeight="1" x14ac:dyDescent="0.2">
      <c r="A38" s="213">
        <v>32</v>
      </c>
      <c r="B38" s="214" t="s">
        <v>265</v>
      </c>
      <c r="C38" s="215">
        <v>49</v>
      </c>
      <c r="D38" s="195">
        <v>23</v>
      </c>
      <c r="E38" s="46">
        <f>C38-D38</f>
        <v>26</v>
      </c>
      <c r="F38" s="101"/>
      <c r="G38" s="111"/>
      <c r="H38" s="46"/>
      <c r="I38" s="112"/>
      <c r="J38" s="282"/>
    </row>
    <row r="39" spans="1:16" s="2" customFormat="1" ht="20.100000000000001" customHeight="1" x14ac:dyDescent="0.2">
      <c r="A39" s="213">
        <v>33</v>
      </c>
      <c r="B39" s="214" t="s">
        <v>266</v>
      </c>
      <c r="C39" s="215">
        <v>51</v>
      </c>
      <c r="D39" s="195">
        <v>30</v>
      </c>
      <c r="E39" s="46">
        <f t="shared" ref="E39:E42" si="0">C39-D39</f>
        <v>21</v>
      </c>
      <c r="F39" s="101"/>
      <c r="G39" s="111"/>
      <c r="H39" s="46"/>
      <c r="I39" s="112"/>
      <c r="J39" s="282"/>
    </row>
    <row r="40" spans="1:16" s="2" customFormat="1" ht="20.100000000000001" customHeight="1" x14ac:dyDescent="0.2">
      <c r="A40" s="213">
        <v>34</v>
      </c>
      <c r="B40" s="214" t="s">
        <v>267</v>
      </c>
      <c r="C40" s="215">
        <v>54</v>
      </c>
      <c r="D40" s="195">
        <v>35</v>
      </c>
      <c r="E40" s="46">
        <f t="shared" si="0"/>
        <v>19</v>
      </c>
      <c r="F40" s="101"/>
      <c r="G40" s="111"/>
      <c r="H40" s="46"/>
      <c r="I40" s="112"/>
      <c r="J40" s="282"/>
    </row>
    <row r="41" spans="1:16" s="2" customFormat="1" ht="20.100000000000001" customHeight="1" x14ac:dyDescent="0.2">
      <c r="A41" s="213">
        <v>35</v>
      </c>
      <c r="B41" s="214" t="s">
        <v>268</v>
      </c>
      <c r="C41" s="215">
        <v>49</v>
      </c>
      <c r="D41" s="195">
        <v>22</v>
      </c>
      <c r="E41" s="46">
        <f t="shared" si="0"/>
        <v>27</v>
      </c>
      <c r="F41" s="101"/>
      <c r="G41" s="111"/>
      <c r="H41" s="46"/>
      <c r="I41" s="112"/>
      <c r="J41" s="282"/>
      <c r="L41" s="26"/>
      <c r="M41" s="18"/>
      <c r="N41" s="18"/>
      <c r="O41" s="18"/>
      <c r="P41" s="18"/>
    </row>
    <row r="42" spans="1:16" s="2" customFormat="1" ht="20.100000000000001" customHeight="1" thickBot="1" x14ac:dyDescent="0.25">
      <c r="A42" s="257">
        <v>36</v>
      </c>
      <c r="B42" s="258" t="s">
        <v>269</v>
      </c>
      <c r="C42" s="232">
        <v>49</v>
      </c>
      <c r="D42" s="198">
        <v>30</v>
      </c>
      <c r="E42" s="46">
        <f t="shared" si="0"/>
        <v>19</v>
      </c>
      <c r="F42" s="104"/>
      <c r="G42" s="131"/>
      <c r="H42" s="51"/>
      <c r="I42" s="132"/>
      <c r="J42" s="283"/>
    </row>
    <row r="43" spans="1:16" s="2" customFormat="1" ht="20.100000000000001" customHeight="1" thickBot="1" x14ac:dyDescent="0.25">
      <c r="A43" s="271">
        <v>37</v>
      </c>
      <c r="B43" s="272" t="s">
        <v>270</v>
      </c>
      <c r="C43" s="259">
        <v>48</v>
      </c>
      <c r="D43" s="273"/>
      <c r="E43" s="274"/>
      <c r="F43" s="275"/>
      <c r="G43" s="276"/>
      <c r="H43" s="274"/>
      <c r="I43" s="277"/>
      <c r="J43" s="297"/>
    </row>
    <row r="44" spans="1:16" s="2" customFormat="1" ht="20.100000000000001" customHeight="1" x14ac:dyDescent="0.2">
      <c r="A44" s="70">
        <v>38</v>
      </c>
      <c r="B44" s="59" t="s">
        <v>271</v>
      </c>
      <c r="C44" s="9">
        <v>51</v>
      </c>
      <c r="D44" s="46"/>
      <c r="E44" s="46"/>
      <c r="F44" s="46"/>
      <c r="G44" s="46"/>
      <c r="H44" s="46"/>
      <c r="I44" s="46"/>
      <c r="J44" s="298"/>
      <c r="K44" s="18"/>
    </row>
    <row r="45" spans="1:16" s="2" customFormat="1" ht="20.100000000000001" customHeight="1" x14ac:dyDescent="0.2">
      <c r="A45" s="70">
        <v>39</v>
      </c>
      <c r="B45" s="59" t="s">
        <v>272</v>
      </c>
      <c r="C45" s="9">
        <v>49</v>
      </c>
      <c r="D45" s="46"/>
      <c r="E45" s="46"/>
      <c r="F45" s="46" t="s">
        <v>228</v>
      </c>
      <c r="G45" s="46"/>
      <c r="H45" s="46"/>
      <c r="I45" s="46"/>
      <c r="J45" s="284"/>
    </row>
    <row r="46" spans="1:16" s="2" customFormat="1" ht="20.100000000000001" customHeight="1" x14ac:dyDescent="0.2">
      <c r="A46" s="70">
        <v>40</v>
      </c>
      <c r="B46" s="59" t="s">
        <v>273</v>
      </c>
      <c r="C46" s="9">
        <v>46</v>
      </c>
      <c r="D46" s="46"/>
      <c r="E46" s="46"/>
      <c r="F46" s="46"/>
      <c r="G46" s="46"/>
      <c r="H46" s="46"/>
      <c r="I46" s="46"/>
      <c r="J46" s="284"/>
    </row>
    <row r="47" spans="1:16" s="2" customFormat="1" ht="20.100000000000001" customHeight="1" x14ac:dyDescent="0.2">
      <c r="A47" s="70">
        <v>41</v>
      </c>
      <c r="B47" s="59" t="s">
        <v>274</v>
      </c>
      <c r="C47" s="9">
        <v>55</v>
      </c>
      <c r="D47" s="46"/>
      <c r="E47" s="46"/>
      <c r="F47" s="46"/>
      <c r="G47" s="46"/>
      <c r="H47" s="46"/>
      <c r="I47" s="46"/>
      <c r="J47" s="284"/>
    </row>
    <row r="48" spans="1:16" s="2" customFormat="1" ht="20.100000000000001" customHeight="1" x14ac:dyDescent="0.2">
      <c r="A48" s="70">
        <v>42</v>
      </c>
      <c r="B48" s="59" t="s">
        <v>275</v>
      </c>
      <c r="C48" s="9">
        <v>53</v>
      </c>
      <c r="D48" s="46"/>
      <c r="E48" s="46"/>
      <c r="F48" s="46"/>
      <c r="G48" s="46"/>
      <c r="H48" s="46"/>
      <c r="I48" s="46"/>
      <c r="J48" s="284"/>
    </row>
    <row r="49" spans="1:16" s="2" customFormat="1" ht="20.100000000000001" customHeight="1" x14ac:dyDescent="0.2">
      <c r="A49" s="70">
        <v>43</v>
      </c>
      <c r="B49" s="59" t="s">
        <v>276</v>
      </c>
      <c r="C49" s="9">
        <v>50</v>
      </c>
      <c r="D49" s="46"/>
      <c r="E49" s="46"/>
      <c r="F49" s="46"/>
      <c r="G49" s="46"/>
      <c r="H49" s="46"/>
      <c r="I49" s="46"/>
      <c r="J49" s="284"/>
    </row>
    <row r="50" spans="1:16" s="2" customFormat="1" ht="20.100000000000001" customHeight="1" x14ac:dyDescent="0.2">
      <c r="A50" s="70">
        <v>44</v>
      </c>
      <c r="B50" s="59" t="s">
        <v>277</v>
      </c>
      <c r="C50" s="9">
        <v>45</v>
      </c>
      <c r="D50" s="46"/>
      <c r="E50" s="46"/>
      <c r="F50" s="46"/>
      <c r="G50" s="46"/>
      <c r="H50" s="46"/>
      <c r="I50" s="46"/>
      <c r="J50" s="284"/>
    </row>
    <row r="51" spans="1:16" s="16" customFormat="1" ht="20.100000000000001" customHeight="1" x14ac:dyDescent="0.2">
      <c r="A51" s="70">
        <v>45</v>
      </c>
      <c r="B51" s="59" t="s">
        <v>295</v>
      </c>
      <c r="C51" s="9">
        <v>52</v>
      </c>
      <c r="D51" s="46"/>
      <c r="E51" s="46"/>
      <c r="F51" s="46"/>
      <c r="G51" s="46"/>
      <c r="H51" s="46"/>
      <c r="I51" s="46"/>
      <c r="J51" s="284"/>
      <c r="K51" s="2"/>
      <c r="L51" s="26"/>
      <c r="M51" s="18"/>
      <c r="N51" s="18"/>
      <c r="O51" s="18"/>
      <c r="P51" s="18"/>
    </row>
    <row r="52" spans="1:16" s="2" customFormat="1" ht="24.95" customHeight="1" x14ac:dyDescent="0.2">
      <c r="A52" s="9"/>
      <c r="B52" s="4" t="s">
        <v>16</v>
      </c>
      <c r="C52" s="3">
        <f>SUM(C7:C51)</f>
        <v>2090</v>
      </c>
      <c r="D52" s="72">
        <f t="shared" ref="D52:I52" si="1">SUM(D7:D51)</f>
        <v>727</v>
      </c>
      <c r="E52" s="72">
        <f t="shared" si="1"/>
        <v>396</v>
      </c>
      <c r="F52" s="72">
        <f t="shared" si="1"/>
        <v>0</v>
      </c>
      <c r="G52" s="72">
        <f t="shared" si="1"/>
        <v>0</v>
      </c>
      <c r="H52" s="72">
        <f t="shared" si="1"/>
        <v>0</v>
      </c>
      <c r="I52" s="72">
        <f t="shared" si="1"/>
        <v>0</v>
      </c>
      <c r="J52" s="284"/>
    </row>
    <row r="53" spans="1:16" s="2" customFormat="1" ht="18" customHeight="1" x14ac:dyDescent="0.2">
      <c r="A53" s="73"/>
      <c r="B53" s="74"/>
      <c r="C53" s="5"/>
      <c r="D53" s="5"/>
      <c r="E53" s="5"/>
      <c r="F53" s="5"/>
      <c r="G53" s="5"/>
      <c r="H53" s="5"/>
      <c r="I53" s="5"/>
      <c r="J53" s="299"/>
    </row>
    <row r="54" spans="1:16" ht="18" customHeight="1" x14ac:dyDescent="0.25">
      <c r="C54" s="32"/>
      <c r="F54" s="90" t="s">
        <v>228</v>
      </c>
      <c r="G54" s="90"/>
      <c r="H54" s="90"/>
      <c r="I54" s="90"/>
      <c r="J54" s="90"/>
      <c r="K54" s="43"/>
      <c r="L54" s="30"/>
      <c r="M54" s="33"/>
      <c r="N54" s="34"/>
      <c r="O54" s="7"/>
    </row>
    <row r="55" spans="1:16" ht="18" customHeight="1" x14ac:dyDescent="0.3">
      <c r="F55" s="80" t="s">
        <v>163</v>
      </c>
      <c r="G55" s="80"/>
      <c r="H55" s="80"/>
      <c r="I55" s="80"/>
      <c r="J55" s="80"/>
      <c r="K55" s="35"/>
      <c r="O55" s="7"/>
    </row>
    <row r="56" spans="1:16" ht="18" customHeight="1" x14ac:dyDescent="0.25"/>
    <row r="57" spans="1:16" ht="18" customHeight="1" x14ac:dyDescent="0.25"/>
    <row r="58" spans="1:16" ht="18" customHeight="1" x14ac:dyDescent="0.25">
      <c r="C58" s="50"/>
    </row>
    <row r="59" spans="1:16" ht="18" customHeight="1" x14ac:dyDescent="0.25">
      <c r="B59" s="44"/>
      <c r="C59" s="50"/>
    </row>
    <row r="60" spans="1:16" ht="18" customHeight="1" x14ac:dyDescent="0.25">
      <c r="B60" s="44"/>
      <c r="F60" s="80"/>
      <c r="G60" s="80"/>
      <c r="H60" s="80"/>
      <c r="I60" s="80"/>
      <c r="J60" s="80"/>
    </row>
  </sheetData>
  <mergeCells count="12">
    <mergeCell ref="F54:J54"/>
    <mergeCell ref="F55:J55"/>
    <mergeCell ref="F60:J60"/>
    <mergeCell ref="A1:J1"/>
    <mergeCell ref="A2:J2"/>
    <mergeCell ref="A3:J3"/>
    <mergeCell ref="A5:A6"/>
    <mergeCell ref="B5:B6"/>
    <mergeCell ref="C5:C6"/>
    <mergeCell ref="J5:J6"/>
    <mergeCell ref="D6:F6"/>
    <mergeCell ref="G6:I6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view="pageBreakPreview" topLeftCell="A7" zoomScaleNormal="100" workbookViewId="0">
      <selection activeCell="F47" sqref="F47"/>
    </sheetView>
  </sheetViews>
  <sheetFormatPr defaultRowHeight="15.75" x14ac:dyDescent="0.25"/>
  <cols>
    <col min="1" max="1" width="5.7109375" style="10" customWidth="1"/>
    <col min="2" max="2" width="15" style="10" bestFit="1" customWidth="1"/>
    <col min="3" max="3" width="7.7109375" style="10" customWidth="1"/>
    <col min="4" max="9" width="9.42578125" style="10" customWidth="1"/>
    <col min="10" max="10" width="12.140625" style="290" customWidth="1"/>
    <col min="11" max="11" width="8.7109375" style="10" customWidth="1"/>
    <col min="12" max="12" width="9.28515625" style="10" bestFit="1" customWidth="1"/>
    <col min="13" max="13" width="6.5703125" style="10" bestFit="1" customWidth="1"/>
    <col min="14" max="16" width="4.140625" style="10" customWidth="1"/>
    <col min="17" max="16384" width="9.140625" style="10"/>
  </cols>
  <sheetData>
    <row r="1" spans="1:16" ht="30" customHeight="1" x14ac:dyDescent="0.3">
      <c r="A1" s="88" t="s">
        <v>14</v>
      </c>
      <c r="B1" s="88"/>
      <c r="C1" s="88"/>
      <c r="D1" s="88"/>
      <c r="E1" s="88"/>
      <c r="F1" s="88"/>
      <c r="G1" s="88"/>
      <c r="H1" s="88"/>
      <c r="I1" s="88"/>
      <c r="J1" s="88"/>
      <c r="K1" s="7"/>
    </row>
    <row r="2" spans="1:16" ht="24.95" customHeight="1" x14ac:dyDescent="0.25">
      <c r="A2" s="89" t="s">
        <v>187</v>
      </c>
      <c r="B2" s="89"/>
      <c r="C2" s="89"/>
      <c r="D2" s="89"/>
      <c r="E2" s="89"/>
      <c r="F2" s="89"/>
      <c r="G2" s="89"/>
      <c r="H2" s="89"/>
      <c r="I2" s="89"/>
      <c r="J2" s="89"/>
      <c r="K2" s="42"/>
    </row>
    <row r="3" spans="1:16" ht="24.95" customHeight="1" x14ac:dyDescent="0.25">
      <c r="A3" s="89" t="s">
        <v>299</v>
      </c>
      <c r="B3" s="89"/>
      <c r="C3" s="89"/>
      <c r="D3" s="89"/>
      <c r="E3" s="89"/>
      <c r="F3" s="89"/>
      <c r="G3" s="89"/>
      <c r="H3" s="89"/>
      <c r="I3" s="89"/>
      <c r="J3" s="89"/>
      <c r="K3" s="42"/>
    </row>
    <row r="4" spans="1:16" s="14" customFormat="1" ht="15" customHeight="1" thickBot="1" x14ac:dyDescent="0.35">
      <c r="A4" s="36"/>
      <c r="B4" s="36"/>
      <c r="C4" s="36"/>
      <c r="D4" s="36"/>
      <c r="E4" s="36"/>
      <c r="F4" s="36"/>
      <c r="G4" s="36"/>
      <c r="H4" s="36"/>
      <c r="I4" s="36"/>
      <c r="J4" s="287"/>
      <c r="K4" s="36"/>
    </row>
    <row r="5" spans="1:16" s="14" customFormat="1" ht="35.1" customHeight="1" x14ac:dyDescent="0.3">
      <c r="A5" s="204" t="s">
        <v>21</v>
      </c>
      <c r="B5" s="205" t="s">
        <v>15</v>
      </c>
      <c r="C5" s="206" t="s">
        <v>59</v>
      </c>
      <c r="D5" s="192" t="s">
        <v>22</v>
      </c>
      <c r="E5" s="170" t="s">
        <v>0</v>
      </c>
      <c r="F5" s="171" t="s">
        <v>25</v>
      </c>
      <c r="G5" s="172" t="s">
        <v>23</v>
      </c>
      <c r="H5" s="170" t="s">
        <v>0</v>
      </c>
      <c r="I5" s="173" t="s">
        <v>25</v>
      </c>
      <c r="J5" s="311" t="s">
        <v>3</v>
      </c>
      <c r="K5" s="15"/>
    </row>
    <row r="6" spans="1:16" s="14" customFormat="1" ht="20.100000000000001" customHeight="1" thickBot="1" x14ac:dyDescent="0.35">
      <c r="A6" s="207"/>
      <c r="B6" s="208"/>
      <c r="C6" s="209"/>
      <c r="D6" s="193">
        <v>43587</v>
      </c>
      <c r="E6" s="174"/>
      <c r="F6" s="175"/>
      <c r="G6" s="176">
        <v>43588</v>
      </c>
      <c r="H6" s="174"/>
      <c r="I6" s="177"/>
      <c r="J6" s="312"/>
      <c r="K6" s="15"/>
    </row>
    <row r="7" spans="1:16" s="11" customFormat="1" ht="24.95" customHeight="1" x14ac:dyDescent="0.25">
      <c r="A7" s="228"/>
      <c r="B7" s="229" t="s">
        <v>9</v>
      </c>
      <c r="C7" s="229"/>
      <c r="D7" s="197"/>
      <c r="E7" s="166"/>
      <c r="F7" s="167"/>
      <c r="G7" s="168"/>
      <c r="H7" s="166"/>
      <c r="I7" s="169"/>
      <c r="J7" s="294"/>
      <c r="K7" s="28"/>
    </row>
    <row r="8" spans="1:16" s="2" customFormat="1" ht="20.100000000000001" customHeight="1" x14ac:dyDescent="0.2">
      <c r="A8" s="213">
        <v>1</v>
      </c>
      <c r="B8" s="214" t="s">
        <v>43</v>
      </c>
      <c r="C8" s="215">
        <v>44</v>
      </c>
      <c r="D8" s="195"/>
      <c r="E8" s="46"/>
      <c r="F8" s="101"/>
      <c r="G8" s="111"/>
      <c r="H8" s="46"/>
      <c r="I8" s="112"/>
      <c r="J8" s="282"/>
      <c r="L8" s="26"/>
      <c r="M8" s="18"/>
      <c r="N8" s="18"/>
      <c r="O8" s="18"/>
      <c r="P8" s="18"/>
    </row>
    <row r="9" spans="1:16" s="2" customFormat="1" ht="20.100000000000001" customHeight="1" x14ac:dyDescent="0.2">
      <c r="A9" s="213">
        <v>2</v>
      </c>
      <c r="B9" s="214" t="s">
        <v>44</v>
      </c>
      <c r="C9" s="215">
        <v>40</v>
      </c>
      <c r="D9" s="195">
        <v>8</v>
      </c>
      <c r="E9" s="46">
        <v>29</v>
      </c>
      <c r="F9" s="101"/>
      <c r="G9" s="111"/>
      <c r="H9" s="46"/>
      <c r="I9" s="112"/>
      <c r="J9" s="282"/>
      <c r="L9" s="24"/>
      <c r="M9" s="27"/>
      <c r="N9" s="24"/>
      <c r="O9" s="24"/>
      <c r="P9" s="24"/>
    </row>
    <row r="10" spans="1:16" s="16" customFormat="1" ht="20.100000000000001" customHeight="1" x14ac:dyDescent="0.2">
      <c r="A10" s="213">
        <v>3</v>
      </c>
      <c r="B10" s="214" t="s">
        <v>45</v>
      </c>
      <c r="C10" s="215">
        <v>35</v>
      </c>
      <c r="D10" s="195"/>
      <c r="E10" s="46"/>
      <c r="F10" s="101" t="s">
        <v>300</v>
      </c>
      <c r="G10" s="111"/>
      <c r="H10" s="46"/>
      <c r="I10" s="112"/>
      <c r="J10" s="282"/>
    </row>
    <row r="11" spans="1:16" s="2" customFormat="1" ht="20.100000000000001" customHeight="1" x14ac:dyDescent="0.2">
      <c r="A11" s="213">
        <v>4</v>
      </c>
      <c r="B11" s="214" t="s">
        <v>131</v>
      </c>
      <c r="C11" s="215">
        <v>43</v>
      </c>
      <c r="D11" s="195"/>
      <c r="E11" s="46"/>
      <c r="F11" s="101" t="s">
        <v>300</v>
      </c>
      <c r="G11" s="111"/>
      <c r="H11" s="46"/>
      <c r="I11" s="112"/>
      <c r="J11" s="282"/>
    </row>
    <row r="12" spans="1:16" s="2" customFormat="1" ht="20.100000000000001" customHeight="1" x14ac:dyDescent="0.2">
      <c r="A12" s="213">
        <v>5</v>
      </c>
      <c r="B12" s="214" t="s">
        <v>132</v>
      </c>
      <c r="C12" s="215">
        <v>26</v>
      </c>
      <c r="D12" s="195"/>
      <c r="E12" s="46"/>
      <c r="F12" s="101" t="s">
        <v>300</v>
      </c>
      <c r="G12" s="111"/>
      <c r="H12" s="46"/>
      <c r="I12" s="112"/>
      <c r="J12" s="282"/>
      <c r="L12" s="26"/>
      <c r="M12" s="18"/>
      <c r="N12" s="18"/>
      <c r="O12" s="18"/>
      <c r="P12" s="18"/>
    </row>
    <row r="13" spans="1:16" s="2" customFormat="1" ht="20.100000000000001" customHeight="1" x14ac:dyDescent="0.2">
      <c r="A13" s="213">
        <v>6</v>
      </c>
      <c r="B13" s="214" t="s">
        <v>133</v>
      </c>
      <c r="C13" s="215">
        <v>31</v>
      </c>
      <c r="D13" s="195">
        <v>39</v>
      </c>
      <c r="E13" s="46">
        <v>0</v>
      </c>
      <c r="F13" s="101"/>
      <c r="G13" s="111"/>
      <c r="H13" s="46"/>
      <c r="I13" s="112"/>
      <c r="J13" s="282"/>
      <c r="L13" s="26"/>
      <c r="M13" s="18"/>
      <c r="N13" s="18"/>
      <c r="O13" s="18"/>
      <c r="P13" s="18"/>
    </row>
    <row r="14" spans="1:16" s="2" customFormat="1" ht="20.100000000000001" customHeight="1" x14ac:dyDescent="0.2">
      <c r="A14" s="213">
        <v>7</v>
      </c>
      <c r="B14" s="214" t="s">
        <v>134</v>
      </c>
      <c r="C14" s="215">
        <v>38</v>
      </c>
      <c r="D14" s="195"/>
      <c r="E14" s="46"/>
      <c r="F14" s="101" t="s">
        <v>300</v>
      </c>
      <c r="G14" s="111"/>
      <c r="H14" s="46"/>
      <c r="I14" s="112"/>
      <c r="J14" s="282"/>
      <c r="L14" s="26"/>
      <c r="M14" s="18"/>
      <c r="N14" s="18"/>
      <c r="O14" s="18"/>
      <c r="P14" s="18"/>
    </row>
    <row r="15" spans="1:16" s="2" customFormat="1" x14ac:dyDescent="0.2">
      <c r="A15" s="213">
        <v>8</v>
      </c>
      <c r="B15" s="214" t="s">
        <v>135</v>
      </c>
      <c r="C15" s="215">
        <v>49</v>
      </c>
      <c r="D15" s="195">
        <v>26</v>
      </c>
      <c r="E15" s="46">
        <v>19</v>
      </c>
      <c r="F15" s="101"/>
      <c r="G15" s="111"/>
      <c r="H15" s="46"/>
      <c r="I15" s="112"/>
      <c r="J15" s="282"/>
      <c r="L15" s="24"/>
      <c r="M15" s="27"/>
      <c r="N15" s="24"/>
      <c r="O15" s="24"/>
      <c r="P15" s="24"/>
    </row>
    <row r="16" spans="1:16" s="16" customFormat="1" ht="20.100000000000001" customHeight="1" x14ac:dyDescent="0.2">
      <c r="A16" s="213">
        <v>9</v>
      </c>
      <c r="B16" s="214" t="s">
        <v>278</v>
      </c>
      <c r="C16" s="215">
        <v>53</v>
      </c>
      <c r="D16" s="195">
        <v>33</v>
      </c>
      <c r="E16" s="46">
        <v>17</v>
      </c>
      <c r="F16" s="101"/>
      <c r="G16" s="111"/>
      <c r="H16" s="46"/>
      <c r="I16" s="112"/>
      <c r="J16" s="282"/>
    </row>
    <row r="17" spans="1:16" s="2" customFormat="1" ht="24" x14ac:dyDescent="0.2">
      <c r="A17" s="213">
        <v>10</v>
      </c>
      <c r="B17" s="214" t="s">
        <v>279</v>
      </c>
      <c r="C17" s="215">
        <v>44</v>
      </c>
      <c r="D17" s="195" t="s">
        <v>304</v>
      </c>
      <c r="E17" s="46">
        <v>6</v>
      </c>
      <c r="F17" s="101"/>
      <c r="G17" s="111"/>
      <c r="H17" s="46"/>
      <c r="I17" s="112"/>
      <c r="J17" s="282" t="s">
        <v>302</v>
      </c>
    </row>
    <row r="18" spans="1:16" s="2" customFormat="1" ht="24" x14ac:dyDescent="0.2">
      <c r="A18" s="213">
        <v>11</v>
      </c>
      <c r="B18" s="214" t="s">
        <v>280</v>
      </c>
      <c r="C18" s="215">
        <v>54</v>
      </c>
      <c r="D18" s="195" t="s">
        <v>303</v>
      </c>
      <c r="E18" s="46">
        <v>2</v>
      </c>
      <c r="F18" s="101"/>
      <c r="G18" s="111"/>
      <c r="H18" s="46"/>
      <c r="I18" s="112"/>
      <c r="J18" s="282" t="s">
        <v>301</v>
      </c>
      <c r="L18" s="26"/>
      <c r="M18" s="18"/>
      <c r="N18" s="18"/>
      <c r="O18" s="18"/>
      <c r="P18" s="18"/>
    </row>
    <row r="19" spans="1:16" s="2" customFormat="1" ht="20.100000000000001" customHeight="1" x14ac:dyDescent="0.2">
      <c r="A19" s="213">
        <v>12</v>
      </c>
      <c r="B19" s="214" t="s">
        <v>281</v>
      </c>
      <c r="C19" s="215">
        <v>49</v>
      </c>
      <c r="D19" s="195"/>
      <c r="E19" s="46"/>
      <c r="F19" s="101" t="s">
        <v>300</v>
      </c>
      <c r="G19" s="111"/>
      <c r="H19" s="46"/>
      <c r="I19" s="112"/>
      <c r="J19" s="282"/>
      <c r="L19" s="26"/>
      <c r="M19" s="18"/>
      <c r="N19" s="18"/>
      <c r="O19" s="18"/>
      <c r="P19" s="18"/>
    </row>
    <row r="20" spans="1:16" s="2" customFormat="1" ht="20.100000000000001" customHeight="1" x14ac:dyDescent="0.2">
      <c r="A20" s="213">
        <v>13</v>
      </c>
      <c r="B20" s="214" t="s">
        <v>282</v>
      </c>
      <c r="C20" s="215">
        <v>49</v>
      </c>
      <c r="D20" s="195">
        <v>34</v>
      </c>
      <c r="E20" s="46">
        <f>C20-D20</f>
        <v>15</v>
      </c>
      <c r="F20" s="101"/>
      <c r="G20" s="111"/>
      <c r="H20" s="46"/>
      <c r="I20" s="112"/>
      <c r="J20" s="282"/>
      <c r="L20" s="26"/>
      <c r="M20" s="18"/>
      <c r="N20" s="18"/>
      <c r="O20" s="18"/>
      <c r="P20" s="18"/>
    </row>
    <row r="21" spans="1:16" s="2" customFormat="1" ht="20.100000000000001" customHeight="1" x14ac:dyDescent="0.2">
      <c r="A21" s="213">
        <v>14</v>
      </c>
      <c r="B21" s="214" t="s">
        <v>283</v>
      </c>
      <c r="C21" s="215">
        <v>61</v>
      </c>
      <c r="D21" s="195">
        <v>17</v>
      </c>
      <c r="E21" s="46">
        <f>C21-D21</f>
        <v>44</v>
      </c>
      <c r="F21" s="101"/>
      <c r="G21" s="111"/>
      <c r="H21" s="46"/>
      <c r="I21" s="112"/>
      <c r="J21" s="282"/>
      <c r="L21" s="24"/>
      <c r="M21" s="27"/>
      <c r="N21" s="24"/>
      <c r="O21" s="24"/>
      <c r="P21" s="24"/>
    </row>
    <row r="22" spans="1:16" s="2" customFormat="1" ht="24.95" customHeight="1" x14ac:dyDescent="0.2">
      <c r="A22" s="215"/>
      <c r="B22" s="219" t="s">
        <v>16</v>
      </c>
      <c r="C22" s="220">
        <f>SUM(C8:C21)</f>
        <v>616</v>
      </c>
      <c r="D22" s="196">
        <v>24</v>
      </c>
      <c r="E22" s="75">
        <f>C22-D22</f>
        <v>592</v>
      </c>
      <c r="F22" s="102">
        <f t="shared" ref="D22:I22" si="0">SUM(F8:F21)</f>
        <v>0</v>
      </c>
      <c r="G22" s="114">
        <f t="shared" si="0"/>
        <v>0</v>
      </c>
      <c r="H22" s="75">
        <f t="shared" si="0"/>
        <v>0</v>
      </c>
      <c r="I22" s="115">
        <f t="shared" si="0"/>
        <v>0</v>
      </c>
      <c r="J22" s="282"/>
      <c r="L22" s="24"/>
      <c r="M22" s="27"/>
      <c r="N22" s="24"/>
      <c r="O22" s="24"/>
      <c r="P22" s="24"/>
    </row>
    <row r="23" spans="1:16" s="11" customFormat="1" ht="24.95" customHeight="1" x14ac:dyDescent="0.25">
      <c r="A23" s="230"/>
      <c r="B23" s="231" t="s">
        <v>18</v>
      </c>
      <c r="C23" s="231"/>
      <c r="D23" s="85"/>
      <c r="E23" s="81"/>
      <c r="F23" s="83"/>
      <c r="G23" s="128"/>
      <c r="H23" s="81"/>
      <c r="I23" s="129"/>
      <c r="J23" s="295"/>
      <c r="K23" s="28"/>
    </row>
    <row r="24" spans="1:16" s="2" customFormat="1" ht="20.100000000000001" customHeight="1" x14ac:dyDescent="0.2">
      <c r="A24" s="213">
        <v>1</v>
      </c>
      <c r="B24" s="214" t="s">
        <v>48</v>
      </c>
      <c r="C24" s="215">
        <v>41</v>
      </c>
      <c r="D24" s="195">
        <v>15</v>
      </c>
      <c r="E24" s="46">
        <f>C24-D24</f>
        <v>26</v>
      </c>
      <c r="F24" s="101"/>
      <c r="G24" s="111"/>
      <c r="H24" s="46"/>
      <c r="I24" s="112"/>
      <c r="J24" s="282"/>
    </row>
    <row r="25" spans="1:16" s="2" customFormat="1" ht="20.100000000000001" customHeight="1" x14ac:dyDescent="0.2">
      <c r="A25" s="213">
        <v>2</v>
      </c>
      <c r="B25" s="214" t="s">
        <v>49</v>
      </c>
      <c r="C25" s="215">
        <v>45</v>
      </c>
      <c r="D25" s="195">
        <f>21+14</f>
        <v>35</v>
      </c>
      <c r="E25" s="46">
        <f>C25-D25</f>
        <v>10</v>
      </c>
      <c r="F25" s="101"/>
      <c r="G25" s="111"/>
      <c r="H25" s="46"/>
      <c r="I25" s="112"/>
      <c r="J25" s="282"/>
      <c r="L25" s="26"/>
      <c r="M25" s="18"/>
      <c r="N25" s="18"/>
      <c r="O25" s="18"/>
      <c r="P25" s="18"/>
    </row>
    <row r="26" spans="1:16" s="2" customFormat="1" ht="20.100000000000001" customHeight="1" x14ac:dyDescent="0.2">
      <c r="A26" s="213">
        <v>3</v>
      </c>
      <c r="B26" s="214" t="s">
        <v>137</v>
      </c>
      <c r="C26" s="215">
        <v>37</v>
      </c>
      <c r="D26" s="195">
        <v>49</v>
      </c>
      <c r="E26" s="46">
        <f>C26-D26</f>
        <v>-12</v>
      </c>
      <c r="F26" s="101"/>
      <c r="G26" s="111"/>
      <c r="H26" s="46"/>
      <c r="I26" s="112"/>
      <c r="J26" s="282"/>
      <c r="L26" s="26"/>
      <c r="M26" s="18"/>
      <c r="N26" s="18"/>
      <c r="O26" s="18"/>
      <c r="P26" s="18"/>
    </row>
    <row r="27" spans="1:16" s="2" customFormat="1" ht="20.100000000000001" customHeight="1" x14ac:dyDescent="0.2">
      <c r="A27" s="213">
        <v>4</v>
      </c>
      <c r="B27" s="214" t="s">
        <v>138</v>
      </c>
      <c r="C27" s="215">
        <v>43</v>
      </c>
      <c r="D27" s="195">
        <v>39</v>
      </c>
      <c r="E27" s="46">
        <f>C27-D27</f>
        <v>4</v>
      </c>
      <c r="F27" s="101"/>
      <c r="G27" s="111"/>
      <c r="H27" s="46"/>
      <c r="I27" s="112"/>
      <c r="J27" s="291"/>
      <c r="K27" s="18"/>
    </row>
    <row r="28" spans="1:16" s="2" customFormat="1" ht="20.100000000000001" customHeight="1" x14ac:dyDescent="0.2">
      <c r="A28" s="213">
        <v>5</v>
      </c>
      <c r="B28" s="214" t="s">
        <v>284</v>
      </c>
      <c r="C28" s="215">
        <v>39</v>
      </c>
      <c r="D28" s="195">
        <v>33</v>
      </c>
      <c r="E28" s="46">
        <f>C28-D28</f>
        <v>6</v>
      </c>
      <c r="F28" s="101"/>
      <c r="G28" s="111"/>
      <c r="H28" s="46"/>
      <c r="I28" s="112"/>
      <c r="J28" s="291"/>
      <c r="K28" s="18"/>
    </row>
    <row r="29" spans="1:16" s="2" customFormat="1" ht="20.100000000000001" customHeight="1" x14ac:dyDescent="0.2">
      <c r="A29" s="213">
        <v>6</v>
      </c>
      <c r="B29" s="214" t="s">
        <v>285</v>
      </c>
      <c r="C29" s="215">
        <v>23</v>
      </c>
      <c r="D29" s="195">
        <v>42</v>
      </c>
      <c r="E29" s="46">
        <f>C29-D29</f>
        <v>-19</v>
      </c>
      <c r="F29" s="101"/>
      <c r="G29" s="111"/>
      <c r="H29" s="46"/>
      <c r="I29" s="112"/>
      <c r="J29" s="282"/>
    </row>
    <row r="30" spans="1:16" s="2" customFormat="1" ht="24" x14ac:dyDescent="0.2">
      <c r="A30" s="215"/>
      <c r="B30" s="219" t="s">
        <v>16</v>
      </c>
      <c r="C30" s="220">
        <f>SUM(C24:C29)</f>
        <v>228</v>
      </c>
      <c r="D30" s="196" t="s">
        <v>305</v>
      </c>
      <c r="E30" s="75">
        <v>11</v>
      </c>
      <c r="F30" s="102">
        <f t="shared" ref="D30:I30" si="1">SUM(F24:F29)</f>
        <v>0</v>
      </c>
      <c r="G30" s="114">
        <f t="shared" si="1"/>
        <v>0</v>
      </c>
      <c r="H30" s="75">
        <f t="shared" si="1"/>
        <v>0</v>
      </c>
      <c r="I30" s="115">
        <f t="shared" si="1"/>
        <v>0</v>
      </c>
      <c r="J30" s="282" t="s">
        <v>306</v>
      </c>
    </row>
    <row r="31" spans="1:16" ht="15" customHeight="1" x14ac:dyDescent="0.25">
      <c r="A31" s="224"/>
      <c r="B31" s="224"/>
      <c r="C31" s="224"/>
      <c r="D31" s="10">
        <v>32</v>
      </c>
      <c r="E31" s="46">
        <f>C31-D31</f>
        <v>-32</v>
      </c>
      <c r="G31" s="125"/>
      <c r="H31" s="126"/>
      <c r="I31" s="127"/>
    </row>
    <row r="32" spans="1:16" ht="18" customHeight="1" x14ac:dyDescent="0.25">
      <c r="A32" s="224"/>
      <c r="B32" s="224"/>
      <c r="C32" s="225"/>
      <c r="D32" s="10">
        <v>35</v>
      </c>
      <c r="E32" s="46">
        <f>C32-D32</f>
        <v>-35</v>
      </c>
      <c r="F32" s="90" t="s">
        <v>228</v>
      </c>
      <c r="G32" s="119"/>
      <c r="H32" s="120"/>
      <c r="I32" s="121"/>
      <c r="J32" s="90"/>
      <c r="K32" s="43"/>
      <c r="L32" s="30"/>
      <c r="M32" s="33"/>
      <c r="N32" s="34"/>
      <c r="O32" s="7"/>
    </row>
    <row r="33" spans="1:15" ht="18" customHeight="1" x14ac:dyDescent="0.3">
      <c r="A33" s="224"/>
      <c r="B33" s="224"/>
      <c r="C33" s="224"/>
      <c r="D33" s="10">
        <f>14+16</f>
        <v>30</v>
      </c>
      <c r="E33" s="46">
        <f>C33-D33</f>
        <v>-30</v>
      </c>
      <c r="F33" s="80" t="s">
        <v>163</v>
      </c>
      <c r="G33" s="122"/>
      <c r="H33" s="123"/>
      <c r="I33" s="124"/>
      <c r="J33" s="80"/>
      <c r="K33" s="35"/>
      <c r="O33" s="7"/>
    </row>
    <row r="34" spans="1:15" ht="18" customHeight="1" x14ac:dyDescent="0.25">
      <c r="A34" s="224"/>
      <c r="B34" s="224"/>
      <c r="C34" s="224"/>
      <c r="D34" s="10">
        <v>18</v>
      </c>
      <c r="E34" s="46">
        <f>C34-D34</f>
        <v>-18</v>
      </c>
      <c r="G34" s="125"/>
      <c r="H34" s="126"/>
      <c r="I34" s="127"/>
    </row>
    <row r="35" spans="1:15" ht="18" customHeight="1" x14ac:dyDescent="0.25">
      <c r="A35" s="224"/>
      <c r="B35" s="224"/>
      <c r="C35" s="224"/>
      <c r="D35" s="10">
        <v>42</v>
      </c>
      <c r="E35" s="46">
        <f>C35-D35</f>
        <v>-42</v>
      </c>
      <c r="G35" s="125"/>
      <c r="H35" s="126"/>
      <c r="I35" s="127"/>
    </row>
    <row r="36" spans="1:15" ht="18" customHeight="1" x14ac:dyDescent="0.25">
      <c r="A36" s="224"/>
      <c r="B36" s="224"/>
      <c r="C36" s="226"/>
      <c r="D36" s="10" t="s">
        <v>307</v>
      </c>
      <c r="E36" s="10">
        <v>5</v>
      </c>
      <c r="G36" s="125"/>
      <c r="H36" s="126"/>
      <c r="I36" s="127"/>
    </row>
    <row r="37" spans="1:15" ht="18" customHeight="1" x14ac:dyDescent="0.25">
      <c r="A37" s="224"/>
      <c r="B37" s="227"/>
      <c r="C37" s="226"/>
      <c r="D37" s="10">
        <v>36</v>
      </c>
      <c r="E37" s="46">
        <f>C37-D37</f>
        <v>-36</v>
      </c>
      <c r="G37" s="125"/>
      <c r="H37" s="126"/>
      <c r="I37" s="127"/>
    </row>
    <row r="38" spans="1:15" ht="18" customHeight="1" x14ac:dyDescent="0.25">
      <c r="A38" s="224"/>
      <c r="B38" s="227"/>
      <c r="C38" s="224"/>
      <c r="D38" s="10">
        <v>23</v>
      </c>
      <c r="E38" s="46">
        <f>C38-D38</f>
        <v>-23</v>
      </c>
      <c r="F38" s="80"/>
      <c r="G38" s="122"/>
      <c r="H38" s="123"/>
      <c r="I38" s="124"/>
      <c r="J38" s="80"/>
    </row>
    <row r="39" spans="1:15" x14ac:dyDescent="0.25">
      <c r="A39" s="224"/>
      <c r="B39" s="224"/>
      <c r="C39" s="224"/>
      <c r="D39" s="10">
        <v>30</v>
      </c>
      <c r="E39" s="46">
        <f t="shared" ref="E39:E42" si="2">C39-D39</f>
        <v>-30</v>
      </c>
      <c r="G39" s="125"/>
      <c r="H39" s="126"/>
      <c r="I39" s="127"/>
    </row>
    <row r="40" spans="1:15" x14ac:dyDescent="0.25">
      <c r="A40" s="224"/>
      <c r="B40" s="224"/>
      <c r="C40" s="224"/>
      <c r="D40" s="10">
        <v>35</v>
      </c>
      <c r="E40" s="46">
        <f t="shared" si="2"/>
        <v>-35</v>
      </c>
      <c r="G40" s="125"/>
      <c r="H40" s="126"/>
      <c r="I40" s="127"/>
    </row>
    <row r="41" spans="1:15" x14ac:dyDescent="0.25">
      <c r="A41" s="224"/>
      <c r="B41" s="224"/>
      <c r="C41" s="224"/>
      <c r="D41" s="10">
        <v>22</v>
      </c>
      <c r="E41" s="46">
        <f t="shared" si="2"/>
        <v>-22</v>
      </c>
      <c r="G41" s="125"/>
      <c r="H41" s="126"/>
      <c r="I41" s="127"/>
    </row>
    <row r="42" spans="1:15" ht="16.5" thickBot="1" x14ac:dyDescent="0.3">
      <c r="A42" s="224"/>
      <c r="B42" s="224"/>
      <c r="C42" s="224"/>
      <c r="D42" s="10">
        <v>30</v>
      </c>
      <c r="E42" s="46">
        <f t="shared" si="2"/>
        <v>-30</v>
      </c>
      <c r="G42" s="125"/>
      <c r="H42" s="126"/>
      <c r="I42" s="127"/>
    </row>
    <row r="43" spans="1:15" ht="16.5" thickBot="1" x14ac:dyDescent="0.3">
      <c r="A43" s="267"/>
      <c r="B43" s="267"/>
      <c r="C43" s="267"/>
      <c r="D43" s="268"/>
      <c r="E43" s="268"/>
      <c r="F43" s="268"/>
      <c r="G43" s="269"/>
      <c r="H43" s="268"/>
      <c r="I43" s="270"/>
      <c r="J43" s="293"/>
    </row>
    <row r="45" spans="1:15" x14ac:dyDescent="0.25">
      <c r="F45" s="10" t="s">
        <v>228</v>
      </c>
    </row>
  </sheetData>
  <mergeCells count="14">
    <mergeCell ref="A1:J1"/>
    <mergeCell ref="A2:J2"/>
    <mergeCell ref="A3:J3"/>
    <mergeCell ref="A5:A6"/>
    <mergeCell ref="B5:B6"/>
    <mergeCell ref="C5:C6"/>
    <mergeCell ref="J5:J6"/>
    <mergeCell ref="D6:F6"/>
    <mergeCell ref="G6:I6"/>
    <mergeCell ref="F33:J33"/>
    <mergeCell ref="F38:J38"/>
    <mergeCell ref="B7:I7"/>
    <mergeCell ref="B23:I23"/>
    <mergeCell ref="F32:J32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view="pageBreakPreview" topLeftCell="A3" zoomScaleNormal="100" workbookViewId="0">
      <selection activeCell="F47" sqref="F47"/>
    </sheetView>
  </sheetViews>
  <sheetFormatPr defaultRowHeight="15.75" x14ac:dyDescent="0.25"/>
  <cols>
    <col min="1" max="1" width="5.7109375" style="10" customWidth="1"/>
    <col min="2" max="2" width="15" style="10" bestFit="1" customWidth="1"/>
    <col min="3" max="3" width="7.7109375" style="10" customWidth="1"/>
    <col min="4" max="9" width="9.42578125" style="10" customWidth="1"/>
    <col min="10" max="10" width="12.140625" style="290" customWidth="1"/>
    <col min="11" max="11" width="8.7109375" style="10" customWidth="1"/>
    <col min="12" max="12" width="9.28515625" style="10" bestFit="1" customWidth="1"/>
    <col min="13" max="13" width="6.5703125" style="10" bestFit="1" customWidth="1"/>
    <col min="14" max="16" width="4.140625" style="10" customWidth="1"/>
    <col min="17" max="16384" width="9.140625" style="10"/>
  </cols>
  <sheetData>
    <row r="1" spans="1:16" ht="30" customHeight="1" x14ac:dyDescent="0.3">
      <c r="A1" s="88" t="s">
        <v>14</v>
      </c>
      <c r="B1" s="88"/>
      <c r="C1" s="88"/>
      <c r="D1" s="88"/>
      <c r="E1" s="88"/>
      <c r="F1" s="88"/>
      <c r="G1" s="88"/>
      <c r="H1" s="88"/>
      <c r="I1" s="88"/>
      <c r="J1" s="88"/>
      <c r="K1" s="7"/>
    </row>
    <row r="2" spans="1:16" ht="21.95" customHeight="1" x14ac:dyDescent="0.25">
      <c r="A2" s="89" t="s">
        <v>187</v>
      </c>
      <c r="B2" s="89"/>
      <c r="C2" s="89"/>
      <c r="D2" s="89"/>
      <c r="E2" s="89"/>
      <c r="F2" s="89"/>
      <c r="G2" s="89"/>
      <c r="H2" s="89"/>
      <c r="I2" s="89"/>
      <c r="J2" s="89"/>
      <c r="K2" s="42"/>
    </row>
    <row r="3" spans="1:16" ht="21.95" customHeight="1" x14ac:dyDescent="0.25">
      <c r="A3" s="89" t="s">
        <v>299</v>
      </c>
      <c r="B3" s="89"/>
      <c r="C3" s="89"/>
      <c r="D3" s="89"/>
      <c r="E3" s="89"/>
      <c r="F3" s="89"/>
      <c r="G3" s="89"/>
      <c r="H3" s="89"/>
      <c r="I3" s="89"/>
      <c r="J3" s="89"/>
      <c r="K3" s="42"/>
    </row>
    <row r="4" spans="1:16" s="14" customFormat="1" ht="9.9499999999999993" customHeight="1" thickBot="1" x14ac:dyDescent="0.35">
      <c r="A4" s="36"/>
      <c r="B4" s="36"/>
      <c r="C4" s="36"/>
      <c r="D4" s="36"/>
      <c r="E4" s="36"/>
      <c r="F4" s="36"/>
      <c r="G4" s="36"/>
      <c r="H4" s="36"/>
      <c r="I4" s="36"/>
      <c r="J4" s="287"/>
      <c r="K4" s="36"/>
    </row>
    <row r="5" spans="1:16" s="14" customFormat="1" ht="30" customHeight="1" x14ac:dyDescent="0.3">
      <c r="A5" s="204" t="s">
        <v>21</v>
      </c>
      <c r="B5" s="205" t="s">
        <v>15</v>
      </c>
      <c r="C5" s="216" t="s">
        <v>59</v>
      </c>
      <c r="D5" s="192" t="s">
        <v>22</v>
      </c>
      <c r="E5" s="170" t="s">
        <v>0</v>
      </c>
      <c r="F5" s="171" t="s">
        <v>25</v>
      </c>
      <c r="G5" s="172" t="s">
        <v>23</v>
      </c>
      <c r="H5" s="170" t="s">
        <v>0</v>
      </c>
      <c r="I5" s="173" t="s">
        <v>25</v>
      </c>
      <c r="J5" s="311" t="s">
        <v>3</v>
      </c>
      <c r="K5" s="15"/>
    </row>
    <row r="6" spans="1:16" s="14" customFormat="1" ht="20.100000000000001" customHeight="1" thickBot="1" x14ac:dyDescent="0.35">
      <c r="A6" s="207"/>
      <c r="B6" s="208"/>
      <c r="C6" s="217"/>
      <c r="D6" s="193">
        <v>43587</v>
      </c>
      <c r="E6" s="174"/>
      <c r="F6" s="175"/>
      <c r="G6" s="176">
        <v>43588</v>
      </c>
      <c r="H6" s="174"/>
      <c r="I6" s="177"/>
      <c r="J6" s="312"/>
      <c r="K6" s="15"/>
    </row>
    <row r="7" spans="1:16" s="2" customFormat="1" ht="20.100000000000001" customHeight="1" x14ac:dyDescent="0.2">
      <c r="A7" s="210">
        <v>1</v>
      </c>
      <c r="B7" s="211" t="s">
        <v>148</v>
      </c>
      <c r="C7" s="212">
        <v>53</v>
      </c>
      <c r="D7" s="194"/>
      <c r="E7" s="47"/>
      <c r="F7" s="103" t="s">
        <v>300</v>
      </c>
      <c r="G7" s="165"/>
      <c r="H7" s="47"/>
      <c r="I7" s="130"/>
      <c r="J7" s="288"/>
    </row>
    <row r="8" spans="1:16" s="2" customFormat="1" ht="20.100000000000001" customHeight="1" x14ac:dyDescent="0.2">
      <c r="A8" s="213">
        <v>2</v>
      </c>
      <c r="B8" s="214" t="s">
        <v>149</v>
      </c>
      <c r="C8" s="218">
        <v>34</v>
      </c>
      <c r="D8" s="195"/>
      <c r="E8" s="46"/>
      <c r="F8" s="101"/>
      <c r="G8" s="111"/>
      <c r="H8" s="46"/>
      <c r="I8" s="112"/>
      <c r="J8" s="291"/>
      <c r="K8" s="18"/>
    </row>
    <row r="9" spans="1:16" s="2" customFormat="1" ht="20.100000000000001" customHeight="1" x14ac:dyDescent="0.2">
      <c r="A9" s="213">
        <v>3</v>
      </c>
      <c r="B9" s="214" t="s">
        <v>150</v>
      </c>
      <c r="C9" s="215">
        <v>33</v>
      </c>
      <c r="D9" s="195">
        <v>8</v>
      </c>
      <c r="E9" s="46">
        <v>29</v>
      </c>
      <c r="F9" s="101"/>
      <c r="G9" s="111"/>
      <c r="H9" s="46"/>
      <c r="I9" s="112"/>
      <c r="J9" s="291"/>
      <c r="K9" s="18"/>
    </row>
    <row r="10" spans="1:16" s="2" customFormat="1" ht="20.100000000000001" customHeight="1" x14ac:dyDescent="0.2">
      <c r="A10" s="213">
        <v>4</v>
      </c>
      <c r="B10" s="214" t="s">
        <v>151</v>
      </c>
      <c r="C10" s="215">
        <v>46</v>
      </c>
      <c r="D10" s="195"/>
      <c r="E10" s="46"/>
      <c r="F10" s="101" t="s">
        <v>300</v>
      </c>
      <c r="G10" s="111"/>
      <c r="H10" s="46"/>
      <c r="I10" s="112"/>
      <c r="J10" s="282"/>
      <c r="L10" s="26"/>
      <c r="M10" s="18"/>
      <c r="N10" s="18"/>
      <c r="O10" s="18"/>
      <c r="P10" s="18"/>
    </row>
    <row r="11" spans="1:16" s="2" customFormat="1" ht="20.100000000000001" customHeight="1" x14ac:dyDescent="0.2">
      <c r="A11" s="213">
        <v>5</v>
      </c>
      <c r="B11" s="214" t="s">
        <v>152</v>
      </c>
      <c r="C11" s="215">
        <v>19</v>
      </c>
      <c r="D11" s="195"/>
      <c r="E11" s="46"/>
      <c r="F11" s="101" t="s">
        <v>300</v>
      </c>
      <c r="G11" s="111"/>
      <c r="H11" s="46"/>
      <c r="I11" s="112"/>
      <c r="J11" s="282"/>
    </row>
    <row r="12" spans="1:16" s="2" customFormat="1" ht="20.100000000000001" customHeight="1" x14ac:dyDescent="0.2">
      <c r="A12" s="213">
        <v>6</v>
      </c>
      <c r="B12" s="214" t="s">
        <v>153</v>
      </c>
      <c r="C12" s="215">
        <v>31</v>
      </c>
      <c r="D12" s="195"/>
      <c r="E12" s="46"/>
      <c r="F12" s="101" t="s">
        <v>300</v>
      </c>
      <c r="G12" s="111"/>
      <c r="H12" s="46"/>
      <c r="I12" s="112"/>
      <c r="J12" s="282"/>
    </row>
    <row r="13" spans="1:16" s="2" customFormat="1" ht="20.100000000000001" customHeight="1" x14ac:dyDescent="0.2">
      <c r="A13" s="213">
        <v>7</v>
      </c>
      <c r="B13" s="214" t="s">
        <v>154</v>
      </c>
      <c r="C13" s="215">
        <v>20</v>
      </c>
      <c r="D13" s="195">
        <v>39</v>
      </c>
      <c r="E13" s="46">
        <v>0</v>
      </c>
      <c r="F13" s="101"/>
      <c r="G13" s="111"/>
      <c r="H13" s="46"/>
      <c r="I13" s="112"/>
      <c r="J13" s="291"/>
      <c r="K13" s="18"/>
    </row>
    <row r="14" spans="1:16" s="2" customFormat="1" ht="20.100000000000001" customHeight="1" x14ac:dyDescent="0.2">
      <c r="A14" s="213">
        <v>8</v>
      </c>
      <c r="B14" s="214" t="s">
        <v>156</v>
      </c>
      <c r="C14" s="215">
        <v>16</v>
      </c>
      <c r="D14" s="195"/>
      <c r="E14" s="46"/>
      <c r="F14" s="101" t="s">
        <v>300</v>
      </c>
      <c r="G14" s="111"/>
      <c r="H14" s="46"/>
      <c r="I14" s="112"/>
      <c r="J14" s="282"/>
    </row>
    <row r="15" spans="1:16" s="2" customFormat="1" x14ac:dyDescent="0.2">
      <c r="A15" s="213">
        <v>9</v>
      </c>
      <c r="B15" s="214" t="s">
        <v>155</v>
      </c>
      <c r="C15" s="215">
        <v>20</v>
      </c>
      <c r="D15" s="195">
        <v>26</v>
      </c>
      <c r="E15" s="46">
        <v>19</v>
      </c>
      <c r="F15" s="101"/>
      <c r="G15" s="111"/>
      <c r="H15" s="46"/>
      <c r="I15" s="112"/>
      <c r="J15" s="282"/>
    </row>
    <row r="16" spans="1:16" s="2" customFormat="1" ht="20.100000000000001" customHeight="1" x14ac:dyDescent="0.2">
      <c r="A16" s="213">
        <v>10</v>
      </c>
      <c r="B16" s="214" t="s">
        <v>157</v>
      </c>
      <c r="C16" s="215">
        <v>25</v>
      </c>
      <c r="D16" s="195">
        <v>33</v>
      </c>
      <c r="E16" s="46">
        <v>17</v>
      </c>
      <c r="F16" s="101"/>
      <c r="G16" s="111"/>
      <c r="H16" s="46"/>
      <c r="I16" s="112"/>
      <c r="J16" s="291"/>
      <c r="K16" s="18"/>
    </row>
    <row r="17" spans="1:16" s="2" customFormat="1" ht="24" x14ac:dyDescent="0.2">
      <c r="A17" s="213">
        <v>11</v>
      </c>
      <c r="B17" s="214" t="s">
        <v>158</v>
      </c>
      <c r="C17" s="215">
        <v>31</v>
      </c>
      <c r="D17" s="195" t="s">
        <v>304</v>
      </c>
      <c r="E17" s="46">
        <v>6</v>
      </c>
      <c r="F17" s="101"/>
      <c r="G17" s="111"/>
      <c r="H17" s="46"/>
      <c r="I17" s="112"/>
      <c r="J17" s="282" t="s">
        <v>302</v>
      </c>
      <c r="K17" s="18"/>
    </row>
    <row r="18" spans="1:16" s="2" customFormat="1" ht="24" x14ac:dyDescent="0.2">
      <c r="A18" s="213">
        <v>12</v>
      </c>
      <c r="B18" s="214" t="s">
        <v>159</v>
      </c>
      <c r="C18" s="215">
        <v>31</v>
      </c>
      <c r="D18" s="195" t="s">
        <v>303</v>
      </c>
      <c r="E18" s="46">
        <v>2</v>
      </c>
      <c r="F18" s="101"/>
      <c r="G18" s="111"/>
      <c r="H18" s="46"/>
      <c r="I18" s="112"/>
      <c r="J18" s="282" t="s">
        <v>301</v>
      </c>
    </row>
    <row r="19" spans="1:16" s="2" customFormat="1" ht="20.100000000000001" customHeight="1" x14ac:dyDescent="0.2">
      <c r="A19" s="213">
        <v>13</v>
      </c>
      <c r="B19" s="214" t="s">
        <v>286</v>
      </c>
      <c r="C19" s="215">
        <v>38</v>
      </c>
      <c r="D19" s="195"/>
      <c r="E19" s="46"/>
      <c r="F19" s="101" t="s">
        <v>300</v>
      </c>
      <c r="G19" s="111"/>
      <c r="H19" s="46"/>
      <c r="I19" s="112"/>
      <c r="J19" s="282"/>
    </row>
    <row r="20" spans="1:16" s="2" customFormat="1" ht="20.100000000000001" customHeight="1" x14ac:dyDescent="0.2">
      <c r="A20" s="213">
        <v>14</v>
      </c>
      <c r="B20" s="214" t="s">
        <v>287</v>
      </c>
      <c r="C20" s="215">
        <v>30</v>
      </c>
      <c r="D20" s="195">
        <v>34</v>
      </c>
      <c r="E20" s="46">
        <f>C20-D20</f>
        <v>-4</v>
      </c>
      <c r="F20" s="101"/>
      <c r="G20" s="111"/>
      <c r="H20" s="46"/>
      <c r="I20" s="112"/>
      <c r="J20" s="282"/>
      <c r="L20" s="26"/>
      <c r="M20" s="18"/>
      <c r="N20" s="18"/>
      <c r="O20" s="18"/>
      <c r="P20" s="18"/>
    </row>
    <row r="21" spans="1:16" s="2" customFormat="1" ht="20.100000000000001" customHeight="1" x14ac:dyDescent="0.2">
      <c r="A21" s="213">
        <v>15</v>
      </c>
      <c r="B21" s="214" t="s">
        <v>288</v>
      </c>
      <c r="C21" s="218">
        <v>64</v>
      </c>
      <c r="D21" s="195">
        <v>17</v>
      </c>
      <c r="E21" s="46">
        <f>C21-D21</f>
        <v>47</v>
      </c>
      <c r="F21" s="101"/>
      <c r="G21" s="111"/>
      <c r="H21" s="46"/>
      <c r="I21" s="112"/>
      <c r="J21" s="282"/>
    </row>
    <row r="22" spans="1:16" s="2" customFormat="1" ht="20.100000000000001" customHeight="1" x14ac:dyDescent="0.2">
      <c r="A22" s="213">
        <v>16</v>
      </c>
      <c r="B22" s="214" t="s">
        <v>289</v>
      </c>
      <c r="C22" s="218">
        <v>15</v>
      </c>
      <c r="D22" s="195">
        <v>24</v>
      </c>
      <c r="E22" s="46">
        <f>C22-D22</f>
        <v>-9</v>
      </c>
      <c r="F22" s="101"/>
      <c r="G22" s="111"/>
      <c r="H22" s="46"/>
      <c r="I22" s="112"/>
      <c r="J22" s="282"/>
    </row>
    <row r="23" spans="1:16" s="2" customFormat="1" ht="20.100000000000001" customHeight="1" x14ac:dyDescent="0.2">
      <c r="A23" s="213">
        <v>17</v>
      </c>
      <c r="B23" s="214" t="s">
        <v>290</v>
      </c>
      <c r="C23" s="218">
        <v>28</v>
      </c>
      <c r="D23" s="195"/>
      <c r="E23" s="46"/>
      <c r="F23" s="101" t="s">
        <v>300</v>
      </c>
      <c r="G23" s="111"/>
      <c r="H23" s="46"/>
      <c r="I23" s="112"/>
      <c r="J23" s="291"/>
      <c r="K23" s="18"/>
    </row>
    <row r="24" spans="1:16" s="2" customFormat="1" ht="20.100000000000001" customHeight="1" x14ac:dyDescent="0.2">
      <c r="A24" s="213">
        <v>18</v>
      </c>
      <c r="B24" s="214" t="s">
        <v>291</v>
      </c>
      <c r="C24" s="218">
        <v>53</v>
      </c>
      <c r="D24" s="195">
        <v>15</v>
      </c>
      <c r="E24" s="46">
        <f>C24-D24</f>
        <v>38</v>
      </c>
      <c r="F24" s="101"/>
      <c r="G24" s="111"/>
      <c r="H24" s="46"/>
      <c r="I24" s="112"/>
      <c r="J24" s="282"/>
    </row>
    <row r="25" spans="1:16" s="2" customFormat="1" ht="20.100000000000001" customHeight="1" x14ac:dyDescent="0.2">
      <c r="A25" s="213">
        <v>19</v>
      </c>
      <c r="B25" s="214" t="s">
        <v>292</v>
      </c>
      <c r="C25" s="218">
        <v>47</v>
      </c>
      <c r="D25" s="195">
        <f>21+14</f>
        <v>35</v>
      </c>
      <c r="E25" s="46">
        <f>C25-D25</f>
        <v>12</v>
      </c>
      <c r="F25" s="101"/>
      <c r="G25" s="111"/>
      <c r="H25" s="46"/>
      <c r="I25" s="112"/>
      <c r="J25" s="282"/>
    </row>
    <row r="26" spans="1:16" s="2" customFormat="1" ht="20.100000000000001" customHeight="1" x14ac:dyDescent="0.2">
      <c r="A26" s="213">
        <v>20</v>
      </c>
      <c r="B26" s="214" t="s">
        <v>293</v>
      </c>
      <c r="C26" s="218">
        <v>52</v>
      </c>
      <c r="D26" s="195">
        <v>49</v>
      </c>
      <c r="E26" s="46">
        <f>C26-D26</f>
        <v>3</v>
      </c>
      <c r="F26" s="101"/>
      <c r="G26" s="111"/>
      <c r="H26" s="46"/>
      <c r="I26" s="112"/>
      <c r="J26" s="291"/>
      <c r="K26" s="18"/>
    </row>
    <row r="27" spans="1:16" s="2" customFormat="1" ht="20.100000000000001" customHeight="1" x14ac:dyDescent="0.2">
      <c r="A27" s="213">
        <v>21</v>
      </c>
      <c r="B27" s="214" t="s">
        <v>294</v>
      </c>
      <c r="C27" s="218">
        <v>62</v>
      </c>
      <c r="D27" s="195">
        <v>39</v>
      </c>
      <c r="E27" s="46">
        <f>C27-D27</f>
        <v>23</v>
      </c>
      <c r="F27" s="101"/>
      <c r="G27" s="111"/>
      <c r="H27" s="46"/>
      <c r="I27" s="112"/>
      <c r="J27" s="291"/>
      <c r="K27" s="18"/>
    </row>
    <row r="28" spans="1:16" s="2" customFormat="1" ht="24.95" customHeight="1" x14ac:dyDescent="0.2">
      <c r="A28" s="215"/>
      <c r="B28" s="219" t="s">
        <v>16</v>
      </c>
      <c r="C28" s="220">
        <f>SUM(C7:C27)</f>
        <v>748</v>
      </c>
      <c r="D28" s="196">
        <v>33</v>
      </c>
      <c r="E28" s="46">
        <f>C28-D28</f>
        <v>715</v>
      </c>
      <c r="F28" s="102">
        <f t="shared" ref="D28:I28" si="0">SUM(F7:F27)</f>
        <v>0</v>
      </c>
      <c r="G28" s="114">
        <f t="shared" si="0"/>
        <v>0</v>
      </c>
      <c r="H28" s="75">
        <f t="shared" si="0"/>
        <v>0</v>
      </c>
      <c r="I28" s="115">
        <f t="shared" si="0"/>
        <v>0</v>
      </c>
      <c r="J28" s="292"/>
      <c r="K28" s="18"/>
    </row>
    <row r="29" spans="1:16" ht="15" customHeight="1" x14ac:dyDescent="0.25">
      <c r="A29" s="221"/>
      <c r="B29" s="222"/>
      <c r="C29" s="223"/>
      <c r="D29" s="1">
        <v>42</v>
      </c>
      <c r="E29" s="46">
        <f>C29-D29</f>
        <v>-42</v>
      </c>
      <c r="F29" s="1"/>
      <c r="G29" s="116"/>
      <c r="H29" s="117"/>
      <c r="I29" s="118"/>
      <c r="K29" s="1"/>
      <c r="O29" s="7"/>
    </row>
    <row r="30" spans="1:16" x14ac:dyDescent="0.25">
      <c r="A30" s="224"/>
      <c r="B30" s="224"/>
      <c r="C30" s="225"/>
      <c r="D30" s="10" t="s">
        <v>305</v>
      </c>
      <c r="E30" s="10">
        <v>11</v>
      </c>
      <c r="F30" s="90" t="s">
        <v>228</v>
      </c>
      <c r="G30" s="119"/>
      <c r="H30" s="120"/>
      <c r="I30" s="121"/>
      <c r="J30" s="90"/>
      <c r="K30" s="43"/>
      <c r="L30" s="30"/>
      <c r="M30" s="33"/>
      <c r="N30" s="34"/>
      <c r="O30" s="7"/>
    </row>
    <row r="31" spans="1:16" ht="18" customHeight="1" x14ac:dyDescent="0.3">
      <c r="A31" s="224"/>
      <c r="B31" s="224"/>
      <c r="C31" s="224"/>
      <c r="D31" s="10">
        <v>32</v>
      </c>
      <c r="E31" s="46">
        <f>C31-D31</f>
        <v>-32</v>
      </c>
      <c r="F31" s="80" t="s">
        <v>163</v>
      </c>
      <c r="G31" s="122"/>
      <c r="H31" s="123"/>
      <c r="I31" s="124"/>
      <c r="J31" s="80"/>
      <c r="K31" s="35"/>
      <c r="O31" s="7"/>
    </row>
    <row r="32" spans="1:16" ht="18" customHeight="1" x14ac:dyDescent="0.25">
      <c r="A32" s="224"/>
      <c r="B32" s="224"/>
      <c r="C32" s="224"/>
      <c r="D32" s="10">
        <v>35</v>
      </c>
      <c r="E32" s="46">
        <f>C32-D32</f>
        <v>-35</v>
      </c>
      <c r="G32" s="125"/>
      <c r="H32" s="126"/>
      <c r="I32" s="127"/>
    </row>
    <row r="33" spans="1:10" ht="18" customHeight="1" x14ac:dyDescent="0.25">
      <c r="A33" s="224"/>
      <c r="B33" s="224"/>
      <c r="C33" s="224"/>
      <c r="D33" s="10">
        <f>14+16</f>
        <v>30</v>
      </c>
      <c r="E33" s="46">
        <f>C33-D33</f>
        <v>-30</v>
      </c>
      <c r="G33" s="125"/>
      <c r="H33" s="126"/>
      <c r="I33" s="127"/>
    </row>
    <row r="34" spans="1:10" ht="18" customHeight="1" x14ac:dyDescent="0.25">
      <c r="A34" s="224"/>
      <c r="B34" s="224"/>
      <c r="C34" s="226"/>
      <c r="D34" s="10">
        <v>18</v>
      </c>
      <c r="E34" s="46">
        <f>C34-D34</f>
        <v>-18</v>
      </c>
      <c r="G34" s="125"/>
      <c r="H34" s="126"/>
      <c r="I34" s="127"/>
    </row>
    <row r="35" spans="1:10" ht="18" customHeight="1" x14ac:dyDescent="0.25">
      <c r="A35" s="224"/>
      <c r="B35" s="227"/>
      <c r="C35" s="226"/>
      <c r="D35" s="10">
        <v>42</v>
      </c>
      <c r="E35" s="46">
        <f>C35-D35</f>
        <v>-42</v>
      </c>
      <c r="G35" s="125"/>
      <c r="H35" s="126"/>
      <c r="I35" s="127"/>
    </row>
    <row r="36" spans="1:10" ht="18" customHeight="1" x14ac:dyDescent="0.25">
      <c r="A36" s="224"/>
      <c r="B36" s="227"/>
      <c r="C36" s="224"/>
      <c r="D36" s="10" t="s">
        <v>307</v>
      </c>
      <c r="E36" s="10">
        <v>5</v>
      </c>
      <c r="F36" s="80"/>
      <c r="G36" s="122"/>
      <c r="H36" s="123"/>
      <c r="I36" s="124"/>
      <c r="J36" s="80"/>
    </row>
    <row r="37" spans="1:10" x14ac:dyDescent="0.25">
      <c r="A37" s="224"/>
      <c r="B37" s="224"/>
      <c r="C37" s="224"/>
      <c r="D37" s="10">
        <v>36</v>
      </c>
      <c r="E37" s="46">
        <f>C37-D37</f>
        <v>-36</v>
      </c>
      <c r="G37" s="125"/>
      <c r="H37" s="126"/>
      <c r="I37" s="127"/>
    </row>
    <row r="38" spans="1:10" x14ac:dyDescent="0.25">
      <c r="A38" s="224"/>
      <c r="B38" s="224"/>
      <c r="C38" s="224"/>
      <c r="D38" s="10">
        <v>23</v>
      </c>
      <c r="E38" s="46">
        <f>C38-D38</f>
        <v>-23</v>
      </c>
      <c r="G38" s="125"/>
      <c r="H38" s="126"/>
      <c r="I38" s="127"/>
    </row>
    <row r="39" spans="1:10" x14ac:dyDescent="0.25">
      <c r="A39" s="224"/>
      <c r="B39" s="224"/>
      <c r="C39" s="224"/>
      <c r="D39" s="10">
        <v>30</v>
      </c>
      <c r="E39" s="46">
        <f t="shared" ref="E39:E42" si="1">C39-D39</f>
        <v>-30</v>
      </c>
      <c r="G39" s="125"/>
      <c r="H39" s="126"/>
      <c r="I39" s="127"/>
    </row>
    <row r="40" spans="1:10" x14ac:dyDescent="0.25">
      <c r="A40" s="224"/>
      <c r="B40" s="224"/>
      <c r="C40" s="224"/>
      <c r="D40" s="10">
        <v>35</v>
      </c>
      <c r="E40" s="46">
        <f t="shared" si="1"/>
        <v>-35</v>
      </c>
      <c r="G40" s="125"/>
      <c r="H40" s="126"/>
      <c r="I40" s="127"/>
    </row>
    <row r="41" spans="1:10" x14ac:dyDescent="0.25">
      <c r="A41" s="224"/>
      <c r="B41" s="224"/>
      <c r="C41" s="224"/>
      <c r="D41" s="10">
        <v>22</v>
      </c>
      <c r="E41" s="46">
        <f t="shared" si="1"/>
        <v>-22</v>
      </c>
      <c r="G41" s="125"/>
      <c r="H41" s="126"/>
      <c r="I41" s="127"/>
    </row>
    <row r="42" spans="1:10" ht="16.5" thickBot="1" x14ac:dyDescent="0.3">
      <c r="A42" s="224"/>
      <c r="B42" s="224"/>
      <c r="C42" s="224"/>
      <c r="D42" s="10">
        <v>30</v>
      </c>
      <c r="E42" s="46">
        <f t="shared" si="1"/>
        <v>-30</v>
      </c>
      <c r="G42" s="125"/>
      <c r="H42" s="126"/>
      <c r="I42" s="127"/>
    </row>
    <row r="43" spans="1:10" ht="16.5" thickBot="1" x14ac:dyDescent="0.3">
      <c r="A43" s="267"/>
      <c r="B43" s="267"/>
      <c r="C43" s="267"/>
      <c r="D43" s="268"/>
      <c r="E43" s="268"/>
      <c r="F43" s="268"/>
      <c r="G43" s="269"/>
      <c r="H43" s="268"/>
      <c r="I43" s="270"/>
      <c r="J43" s="293"/>
    </row>
    <row r="45" spans="1:10" x14ac:dyDescent="0.25">
      <c r="F45" s="10" t="s">
        <v>228</v>
      </c>
    </row>
  </sheetData>
  <mergeCells count="12">
    <mergeCell ref="F30:J30"/>
    <mergeCell ref="F31:J31"/>
    <mergeCell ref="F36:J36"/>
    <mergeCell ref="A1:J1"/>
    <mergeCell ref="A2:J2"/>
    <mergeCell ref="A3:J3"/>
    <mergeCell ref="A5:A6"/>
    <mergeCell ref="B5:B6"/>
    <mergeCell ref="C5:C6"/>
    <mergeCell ref="J5:J6"/>
    <mergeCell ref="D6:F6"/>
    <mergeCell ref="G6:I6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TH-SS.HSSV</vt:lpstr>
      <vt:lpstr>BC.2018-2019</vt:lpstr>
      <vt:lpstr>T.Dung-Giang</vt:lpstr>
      <vt:lpstr>K.Anh-T.Ha</vt:lpstr>
      <vt:lpstr>Thanh-Duong</vt:lpstr>
      <vt:lpstr>Nhung</vt:lpstr>
      <vt:lpstr>Chi</vt:lpstr>
      <vt:lpstr>Thang</vt:lpstr>
      <vt:lpstr>'K.Anh-T.Ha'!Print_Titles</vt:lpstr>
      <vt:lpstr>Nhung!Print_Titles</vt:lpstr>
      <vt:lpstr>'T.Dung-Giang'!Print_Titles</vt:lpstr>
      <vt:lpstr>'Thanh-Duong'!Print_Titles</vt:lpstr>
      <vt:lpstr>'TH-SS.HSSV'!Print_Titles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2019-05-02T03:24:25Z</cp:lastPrinted>
  <dcterms:created xsi:type="dcterms:W3CDTF">2009-02-09T02:21:44Z</dcterms:created>
  <dcterms:modified xsi:type="dcterms:W3CDTF">2019-05-03T00:34:09Z</dcterms:modified>
</cp:coreProperties>
</file>